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10" windowHeight="5670" activeTab="0"/>
  </bookViews>
  <sheets>
    <sheet name="Stjernediagram" sheetId="1" r:id="rId1"/>
  </sheets>
  <definedNames>
    <definedName name="_xlnm.Print_Area" localSheetId="0">'Stjernediagram'!$A$70:$K$136</definedName>
  </definedNames>
  <calcPr fullCalcOnLoad="1"/>
</workbook>
</file>

<file path=xl/comments1.xml><?xml version="1.0" encoding="utf-8"?>
<comments xmlns="http://schemas.openxmlformats.org/spreadsheetml/2006/main">
  <authors>
    <author>en forn?yd Microsoft Office-bruker</author>
    <author>ein n?gd Microsoft Office-brukar</author>
  </authors>
  <commentList>
    <comment ref="C4" authorId="0">
      <text>
        <r>
          <rPr>
            <sz val="8"/>
            <rFont val="Tahoma"/>
            <family val="2"/>
          </rPr>
          <t>Her registrerer du navnet ditt og nummeret på den oppgaven du jobber med</t>
        </r>
      </text>
    </comment>
    <comment ref="C6" authorId="0">
      <text>
        <r>
          <rPr>
            <sz val="8"/>
            <rFont val="Tahoma"/>
            <family val="2"/>
          </rPr>
          <t>Her registrerer du investeringsbeløpet i år 0 (investerings-tidspunktet). Du skal ikke registrere fortegn.</t>
        </r>
      </text>
    </comment>
    <comment ref="C7" authorId="0">
      <text>
        <r>
          <rPr>
            <sz val="8"/>
            <rFont val="Tahoma"/>
            <family val="2"/>
          </rPr>
          <t>Her registrerer du det antall år du antar investeringen vil vare. Modellen takler maks. 10 år.</t>
        </r>
      </text>
    </comment>
    <comment ref="C8" authorId="0">
      <text>
        <r>
          <rPr>
            <sz val="8"/>
            <rFont val="Tahoma"/>
            <family val="2"/>
          </rPr>
          <t>Her registrerer du evt. salgsverdi ved prosjekt-slutt. Dersom du må betale for å bli kvitt utstyr må du sette - foran tallet.</t>
        </r>
      </text>
    </comment>
    <comment ref="C9" authorId="0">
      <text>
        <r>
          <rPr>
            <sz val="8"/>
            <rFont val="Tahoma"/>
            <family val="2"/>
          </rPr>
          <t>Her registrerer du penger som bindes opp ved starten av et prosjekt og som frigjøres ved prosjektets slutt</t>
        </r>
      </text>
    </comment>
    <comment ref="C10" authorId="0">
      <text>
        <r>
          <rPr>
            <sz val="8"/>
            <rFont val="Tahoma"/>
            <family val="2"/>
          </rPr>
          <t>Her registrerer du den renten du krever å få på investeringen</t>
        </r>
      </text>
    </comment>
    <comment ref="C20" authorId="0">
      <text>
        <r>
          <rPr>
            <sz val="8"/>
            <rFont val="Tahoma"/>
            <family val="2"/>
          </rPr>
          <t>Her registrerer hvilket avvik fra de oppgitte verdiene du ønsker å se effekten av</t>
        </r>
      </text>
    </comment>
    <comment ref="C11" authorId="1">
      <text>
        <r>
          <rPr>
            <sz val="8"/>
            <rFont val="Tahoma"/>
            <family val="2"/>
          </rPr>
          <t>Her registrerer du pris per enhet dersom du ønsker å beregne kontantstrømmen på denne måten</t>
        </r>
      </text>
    </comment>
    <comment ref="C12" authorId="1">
      <text>
        <r>
          <rPr>
            <sz val="8"/>
            <rFont val="Tahoma"/>
            <family val="2"/>
          </rPr>
          <t>Her registrerer du variable kostnader per enhet dersom du ønsker å beregne kontant-strømmen på denne måten</t>
        </r>
      </text>
    </comment>
    <comment ref="C13" authorId="1">
      <text>
        <r>
          <rPr>
            <sz val="8"/>
            <rFont val="Tahoma"/>
            <family val="2"/>
          </rPr>
          <t>Her registrerer du faste kostnader per enhet dersom du ønsker å beregne kontant-strømmen på denne måten</t>
        </r>
      </text>
    </comment>
    <comment ref="C14" authorId="1">
      <text>
        <r>
          <rPr>
            <sz val="8"/>
            <rFont val="Tahoma"/>
            <family val="2"/>
          </rPr>
          <t xml:space="preserve">Her registrerer du antall solgte enhter per år </t>
        </r>
      </text>
    </comment>
    <comment ref="C5" authorId="1">
      <text>
        <r>
          <rPr>
            <sz val="8"/>
            <rFont val="Tahoma"/>
            <family val="2"/>
          </rPr>
          <t>Her registrerer du  navnet på investerings-prosjektet.</t>
        </r>
      </text>
    </comment>
  </commentList>
</comments>
</file>

<file path=xl/sharedStrings.xml><?xml version="1.0" encoding="utf-8"?>
<sst xmlns="http://schemas.openxmlformats.org/spreadsheetml/2006/main" count="181" uniqueCount="61">
  <si>
    <t>Hjelpeberegninger</t>
  </si>
  <si>
    <t>Basisdata for prosjektet/investeringen</t>
  </si>
  <si>
    <t>Tekst:</t>
  </si>
  <si>
    <t>Invest.</t>
  </si>
  <si>
    <t>Rentekrav</t>
  </si>
  <si>
    <t>Pris</t>
  </si>
  <si>
    <t>Var. e.h.k.</t>
  </si>
  <si>
    <t>Var.e.h.k</t>
  </si>
  <si>
    <t>Volum</t>
  </si>
  <si>
    <t>Faste k.</t>
  </si>
  <si>
    <t>Navn/oppgavenummer:</t>
  </si>
  <si>
    <t>Investering</t>
  </si>
  <si>
    <t>Investeringsbeløp:</t>
  </si>
  <si>
    <t>Binding av omløpsmilder</t>
  </si>
  <si>
    <t>Levetid:</t>
  </si>
  <si>
    <t>Levetid (år)</t>
  </si>
  <si>
    <t>Restverdi:</t>
  </si>
  <si>
    <t>Utrangeringsverdi</t>
  </si>
  <si>
    <t>Binding av omløpsmidler:</t>
  </si>
  <si>
    <t>Kalkulasjonsrente</t>
  </si>
  <si>
    <t>Kalkulasjonsrente:</t>
  </si>
  <si>
    <t>Variable enh. kostnader</t>
  </si>
  <si>
    <t>Salg i enheter</t>
  </si>
  <si>
    <t>Faste kostnader pr. år</t>
  </si>
  <si>
    <t>De inntastede datane gir følgende tall:</t>
  </si>
  <si>
    <t>NÅVERDI</t>
  </si>
  <si>
    <t>Nåverdi investering:</t>
  </si>
  <si>
    <t>Internrente:</t>
  </si>
  <si>
    <t xml:space="preserve"> INTERNRENTE</t>
  </si>
  <si>
    <t>Simulering</t>
  </si>
  <si>
    <t>Kontant-</t>
  </si>
  <si>
    <t xml:space="preserve">Nåverdi </t>
  </si>
  <si>
    <t>Oppgi ønsket %-endring fra basisdata:</t>
  </si>
  <si>
    <t>Strøm</t>
  </si>
  <si>
    <t>Rente</t>
  </si>
  <si>
    <t>v/ulik</t>
  </si>
  <si>
    <t>rente</t>
  </si>
  <si>
    <t>Ny nåverdi når basisforutsetningene endres</t>
  </si>
  <si>
    <t>Endring i</t>
  </si>
  <si>
    <t>Kalk. rente</t>
  </si>
  <si>
    <t>Variable enh. kostn.</t>
  </si>
  <si>
    <t>Faste kostn.</t>
  </si>
  <si>
    <t>Ny internrente når basisforutsetningene endres</t>
  </si>
  <si>
    <t>Variable enhetskostnader</t>
  </si>
  <si>
    <t>Faste kostnader</t>
  </si>
  <si>
    <t>BEREGNINGER</t>
  </si>
  <si>
    <t>Total</t>
  </si>
  <si>
    <t>År</t>
  </si>
  <si>
    <t>Prod.</t>
  </si>
  <si>
    <t>Innbet.</t>
  </si>
  <si>
    <t>Utbet.</t>
  </si>
  <si>
    <t>strøm</t>
  </si>
  <si>
    <t>Nåverdi</t>
  </si>
  <si>
    <t>Nåverdi og internrente ved endring i basisforutsetningene</t>
  </si>
  <si>
    <t>Internrente</t>
  </si>
  <si>
    <t>Prosjektnavn:</t>
  </si>
  <si>
    <t>Følsomhetsanalyse investeringsprosjekter</t>
  </si>
  <si>
    <t xml:space="preserve">Variable kostnader per enhet: </t>
  </si>
  <si>
    <t xml:space="preserve">Faste totale kostnader per år: </t>
  </si>
  <si>
    <t xml:space="preserve">Antall solgte enheter per år: </t>
  </si>
  <si>
    <t xml:space="preserve">Pris: 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</si>
</sst>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d/m/yy"/>
    <numFmt numFmtId="177" formatCode="d/mmm/yy"/>
    <numFmt numFmtId="178" formatCode="d/mmm"/>
    <numFmt numFmtId="179" formatCode="h:mm"/>
    <numFmt numFmtId="180" formatCode="h:mm:ss"/>
    <numFmt numFmtId="181" formatCode="d/m/yy\ h:mm"/>
    <numFmt numFmtId="182" formatCode="0;[Red]\-0"/>
    <numFmt numFmtId="183" formatCode="0.00%;[Red]\-0.00%"/>
    <numFmt numFmtId="184" formatCode="0%;[Red]\-0%"/>
    <numFmt numFmtId="185" formatCode="#,##0_ ;[Red]\-#,##0\ "/>
    <numFmt numFmtId="186" formatCode="0.0%;[Red]\-0.0%"/>
    <numFmt numFmtId="187" formatCode="0.0\ %"/>
    <numFmt numFmtId="188" formatCode="0.0\ %;[Red]\-0.0\ %"/>
    <numFmt numFmtId="189" formatCode="General_)"/>
    <numFmt numFmtId="190" formatCode="0\ %;[Red]\-0\ %"/>
    <numFmt numFmtId="191" formatCode="#,##0.00_ ;[Red]\-#,##0.00\ "/>
    <numFmt numFmtId="192" formatCode="0.00_ ;[Red]\-0.00\ "/>
    <numFmt numFmtId="193" formatCode="General\ &quot;år&quot;"/>
  </numFmts>
  <fonts count="5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8"/>
      <color indexed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" fontId="4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175" fontId="4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84" fontId="5" fillId="33" borderId="14" xfId="0" applyNumberFormat="1" applyFont="1" applyFill="1" applyBorder="1" applyAlignment="1" applyProtection="1">
      <alignment/>
      <protection/>
    </xf>
    <xf numFmtId="9" fontId="5" fillId="33" borderId="14" xfId="0" applyNumberFormat="1" applyFont="1" applyFill="1" applyBorder="1" applyAlignment="1" applyProtection="1">
      <alignment horizontal="right"/>
      <protection/>
    </xf>
    <xf numFmtId="9" fontId="5" fillId="33" borderId="15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1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0" fontId="5" fillId="0" borderId="17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1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85" fontId="5" fillId="0" borderId="18" xfId="0" applyNumberFormat="1" applyFont="1" applyBorder="1" applyAlignment="1" applyProtection="1">
      <alignment/>
      <protection/>
    </xf>
    <xf numFmtId="185" fontId="5" fillId="0" borderId="19" xfId="0" applyNumberFormat="1" applyFont="1" applyBorder="1" applyAlignment="1" applyProtection="1">
      <alignment/>
      <protection/>
    </xf>
    <xf numFmtId="185" fontId="5" fillId="0" borderId="14" xfId="0" applyNumberFormat="1" applyFont="1" applyBorder="1" applyAlignment="1" applyProtection="1">
      <alignment/>
      <protection/>
    </xf>
    <xf numFmtId="185" fontId="5" fillId="0" borderId="15" xfId="0" applyNumberFormat="1" applyFont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10" fillId="0" borderId="0" xfId="0" applyFont="1" applyAlignment="1">
      <alignment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11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1" fontId="5" fillId="0" borderId="0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18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5" fillId="35" borderId="21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4" fillId="33" borderId="0" xfId="0" applyFont="1" applyFill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Continuous"/>
    </xf>
    <xf numFmtId="38" fontId="7" fillId="36" borderId="18" xfId="0" applyNumberFormat="1" applyFont="1" applyFill="1" applyBorder="1" applyAlignment="1" applyProtection="1">
      <alignment/>
      <protection locked="0"/>
    </xf>
    <xf numFmtId="10" fontId="7" fillId="36" borderId="18" xfId="0" applyNumberFormat="1" applyFont="1" applyFill="1" applyBorder="1" applyAlignment="1" applyProtection="1">
      <alignment/>
      <protection locked="0"/>
    </xf>
    <xf numFmtId="187" fontId="7" fillId="36" borderId="14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186" fontId="5" fillId="33" borderId="23" xfId="0" applyNumberFormat="1" applyFont="1" applyFill="1" applyBorder="1" applyAlignment="1">
      <alignment horizontal="right"/>
    </xf>
    <xf numFmtId="186" fontId="5" fillId="33" borderId="15" xfId="0" applyNumberFormat="1" applyFont="1" applyFill="1" applyBorder="1" applyAlignment="1">
      <alignment horizontal="right"/>
    </xf>
    <xf numFmtId="186" fontId="5" fillId="0" borderId="24" xfId="0" applyNumberFormat="1" applyFont="1" applyBorder="1" applyAlignment="1" applyProtection="1">
      <alignment horizontal="right"/>
      <protection/>
    </xf>
    <xf numFmtId="186" fontId="5" fillId="0" borderId="19" xfId="0" applyNumberFormat="1" applyFont="1" applyBorder="1" applyAlignment="1" applyProtection="1">
      <alignment horizontal="right"/>
      <protection/>
    </xf>
    <xf numFmtId="186" fontId="5" fillId="0" borderId="23" xfId="0" applyNumberFormat="1" applyFont="1" applyBorder="1" applyAlignment="1" applyProtection="1">
      <alignment horizontal="right"/>
      <protection/>
    </xf>
    <xf numFmtId="186" fontId="5" fillId="0" borderId="15" xfId="0" applyNumberFormat="1" applyFont="1" applyBorder="1" applyAlignment="1" applyProtection="1">
      <alignment horizontal="right"/>
      <protection/>
    </xf>
    <xf numFmtId="0" fontId="7" fillId="36" borderId="18" xfId="0" applyNumberFormat="1" applyFont="1" applyFill="1" applyBorder="1" applyAlignment="1" applyProtection="1">
      <alignment/>
      <protection locked="0"/>
    </xf>
    <xf numFmtId="188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0" applyFont="1" applyBorder="1" applyAlignment="1" applyProtection="1">
      <alignment horizontal="right"/>
      <protection/>
    </xf>
    <xf numFmtId="10" fontId="10" fillId="0" borderId="21" xfId="0" applyNumberFormat="1" applyFont="1" applyBorder="1" applyAlignment="1" applyProtection="1">
      <alignment/>
      <protection/>
    </xf>
    <xf numFmtId="10" fontId="10" fillId="0" borderId="22" xfId="0" applyNumberFormat="1" applyFont="1" applyBorder="1" applyAlignment="1" applyProtection="1">
      <alignment/>
      <protection/>
    </xf>
    <xf numFmtId="10" fontId="10" fillId="0" borderId="20" xfId="0" applyNumberFormat="1" applyFont="1" applyBorder="1" applyAlignment="1" applyProtection="1">
      <alignment horizontal="right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 applyProtection="1">
      <alignment horizontal="right"/>
      <protection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 applyProtection="1">
      <alignment/>
      <protection/>
    </xf>
    <xf numFmtId="0" fontId="10" fillId="0" borderId="19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10" fontId="10" fillId="0" borderId="16" xfId="0" applyNumberFormat="1" applyFont="1" applyBorder="1" applyAlignment="1" applyProtection="1">
      <alignment/>
      <protection/>
    </xf>
    <xf numFmtId="10" fontId="10" fillId="0" borderId="0" xfId="0" applyNumberFormat="1" applyFont="1" applyBorder="1" applyAlignment="1" applyProtection="1">
      <alignment/>
      <protection/>
    </xf>
    <xf numFmtId="10" fontId="10" fillId="0" borderId="19" xfId="0" applyNumberFormat="1" applyFont="1" applyBorder="1" applyAlignment="1" applyProtection="1">
      <alignment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 applyProtection="1">
      <alignment/>
      <protection/>
    </xf>
    <xf numFmtId="0" fontId="10" fillId="0" borderId="15" xfId="0" applyFont="1" applyBorder="1" applyAlignment="1">
      <alignment/>
    </xf>
    <xf numFmtId="0" fontId="10" fillId="0" borderId="10" xfId="0" applyFont="1" applyBorder="1" applyAlignment="1" applyProtection="1">
      <alignment/>
      <protection/>
    </xf>
    <xf numFmtId="1" fontId="10" fillId="0" borderId="16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left"/>
      <protection/>
    </xf>
    <xf numFmtId="1" fontId="10" fillId="0" borderId="0" xfId="0" applyNumberFormat="1" applyFont="1" applyBorder="1" applyAlignment="1" applyProtection="1">
      <alignment/>
      <protection/>
    </xf>
    <xf numFmtId="10" fontId="10" fillId="0" borderId="17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/>
      <protection/>
    </xf>
    <xf numFmtId="10" fontId="10" fillId="0" borderId="10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15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/>
      <protection/>
    </xf>
    <xf numFmtId="1" fontId="10" fillId="0" borderId="19" xfId="0" applyNumberFormat="1" applyFont="1" applyBorder="1" applyAlignment="1" applyProtection="1">
      <alignment/>
      <protection/>
    </xf>
    <xf numFmtId="9" fontId="10" fillId="0" borderId="16" xfId="0" applyNumberFormat="1" applyFont="1" applyBorder="1" applyAlignment="1" applyProtection="1">
      <alignment/>
      <protection/>
    </xf>
    <xf numFmtId="1" fontId="10" fillId="0" borderId="17" xfId="0" applyNumberFormat="1" applyFont="1" applyBorder="1" applyAlignment="1" applyProtection="1">
      <alignment/>
      <protection/>
    </xf>
    <xf numFmtId="9" fontId="10" fillId="0" borderId="10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 applyProtection="1">
      <alignment/>
      <protection/>
    </xf>
    <xf numFmtId="1" fontId="10" fillId="0" borderId="10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9" fontId="10" fillId="0" borderId="0" xfId="0" applyNumberFormat="1" applyFont="1" applyAlignment="1" applyProtection="1">
      <alignment/>
      <protection/>
    </xf>
    <xf numFmtId="1" fontId="16" fillId="0" borderId="0" xfId="0" applyNumberFormat="1" applyFont="1" applyAlignment="1" applyProtection="1">
      <alignment/>
      <protection locked="0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38" fontId="17" fillId="0" borderId="18" xfId="0" applyNumberFormat="1" applyFont="1" applyBorder="1" applyAlignment="1">
      <alignment/>
    </xf>
    <xf numFmtId="38" fontId="17" fillId="0" borderId="19" xfId="0" applyNumberFormat="1" applyFont="1" applyBorder="1" applyAlignment="1">
      <alignment/>
    </xf>
    <xf numFmtId="187" fontId="17" fillId="0" borderId="18" xfId="46" applyNumberFormat="1" applyFont="1" applyBorder="1" applyAlignment="1">
      <alignment/>
    </xf>
    <xf numFmtId="187" fontId="17" fillId="0" borderId="19" xfId="46" applyNumberFormat="1" applyFont="1" applyBorder="1" applyAlignment="1">
      <alignment/>
    </xf>
    <xf numFmtId="191" fontId="17" fillId="0" borderId="18" xfId="0" applyNumberFormat="1" applyFont="1" applyBorder="1" applyAlignment="1">
      <alignment/>
    </xf>
    <xf numFmtId="191" fontId="17" fillId="0" borderId="19" xfId="0" applyNumberFormat="1" applyFont="1" applyBorder="1" applyAlignment="1">
      <alignment/>
    </xf>
    <xf numFmtId="192" fontId="17" fillId="0" borderId="18" xfId="0" applyNumberFormat="1" applyFont="1" applyBorder="1" applyAlignment="1">
      <alignment/>
    </xf>
    <xf numFmtId="192" fontId="17" fillId="0" borderId="19" xfId="0" applyNumberFormat="1" applyFont="1" applyBorder="1" applyAlignment="1">
      <alignment/>
    </xf>
    <xf numFmtId="0" fontId="5" fillId="35" borderId="20" xfId="0" applyFont="1" applyFill="1" applyBorder="1" applyAlignment="1">
      <alignment/>
    </xf>
    <xf numFmtId="38" fontId="5" fillId="37" borderId="22" xfId="0" applyNumberFormat="1" applyFont="1" applyFill="1" applyBorder="1" applyAlignment="1">
      <alignment/>
    </xf>
    <xf numFmtId="0" fontId="5" fillId="35" borderId="17" xfId="0" applyFont="1" applyFill="1" applyBorder="1" applyAlignment="1">
      <alignment/>
    </xf>
    <xf numFmtId="188" fontId="5" fillId="37" borderId="15" xfId="0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14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182" fontId="10" fillId="0" borderId="18" xfId="0" applyNumberFormat="1" applyFont="1" applyBorder="1" applyAlignment="1">
      <alignment/>
    </xf>
    <xf numFmtId="182" fontId="10" fillId="0" borderId="19" xfId="0" applyNumberFormat="1" applyFont="1" applyBorder="1" applyAlignment="1">
      <alignment/>
    </xf>
    <xf numFmtId="182" fontId="10" fillId="0" borderId="18" xfId="0" applyNumberFormat="1" applyFont="1" applyBorder="1" applyAlignment="1" applyProtection="1">
      <alignment/>
      <protection/>
    </xf>
    <xf numFmtId="185" fontId="10" fillId="0" borderId="19" xfId="0" applyNumberFormat="1" applyFont="1" applyBorder="1" applyAlignment="1" applyProtection="1">
      <alignment/>
      <protection/>
    </xf>
    <xf numFmtId="9" fontId="10" fillId="0" borderId="19" xfId="0" applyNumberFormat="1" applyFont="1" applyBorder="1" applyAlignment="1" applyProtection="1">
      <alignment/>
      <protection/>
    </xf>
    <xf numFmtId="182" fontId="10" fillId="0" borderId="14" xfId="0" applyNumberFormat="1" applyFont="1" applyBorder="1" applyAlignment="1" applyProtection="1">
      <alignment/>
      <protection/>
    </xf>
    <xf numFmtId="185" fontId="10" fillId="0" borderId="15" xfId="0" applyNumberFormat="1" applyFont="1" applyBorder="1" applyAlignment="1" applyProtection="1">
      <alignment/>
      <protection/>
    </xf>
    <xf numFmtId="9" fontId="10" fillId="0" borderId="15" xfId="0" applyNumberFormat="1" applyFont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0" fontId="8" fillId="0" borderId="14" xfId="0" applyNumberFormat="1" applyFont="1" applyFill="1" applyBorder="1" applyAlignment="1">
      <alignment horizontal="center"/>
    </xf>
    <xf numFmtId="190" fontId="8" fillId="0" borderId="15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Continuous"/>
    </xf>
    <xf numFmtId="0" fontId="10" fillId="0" borderId="16" xfId="0" applyFont="1" applyBorder="1" applyAlignment="1" applyProtection="1">
      <alignment horizontal="right"/>
      <protection/>
    </xf>
    <xf numFmtId="10" fontId="10" fillId="0" borderId="16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 applyProtection="1">
      <alignment horizontal="right"/>
      <protection/>
    </xf>
    <xf numFmtId="38" fontId="7" fillId="38" borderId="25" xfId="0" applyNumberFormat="1" applyFont="1" applyFill="1" applyBorder="1" applyAlignment="1" applyProtection="1">
      <alignment horizontal="left"/>
      <protection locked="0"/>
    </xf>
    <xf numFmtId="38" fontId="7" fillId="36" borderId="14" xfId="0" applyNumberFormat="1" applyFont="1" applyFill="1" applyBorder="1" applyAlignment="1" applyProtection="1">
      <alignment/>
      <protection locked="0"/>
    </xf>
    <xf numFmtId="38" fontId="7" fillId="38" borderId="18" xfId="0" applyNumberFormat="1" applyFont="1" applyFill="1" applyBorder="1" applyAlignment="1" applyProtection="1">
      <alignment horizontal="left"/>
      <protection locked="0"/>
    </xf>
    <xf numFmtId="193" fontId="7" fillId="38" borderId="18" xfId="0" applyNumberFormat="1" applyFont="1" applyFill="1" applyBorder="1" applyAlignment="1" applyProtection="1">
      <alignment/>
      <protection locked="0"/>
    </xf>
    <xf numFmtId="186" fontId="5" fillId="33" borderId="26" xfId="0" applyNumberFormat="1" applyFont="1" applyFill="1" applyBorder="1" applyAlignment="1">
      <alignment horizontal="right"/>
    </xf>
    <xf numFmtId="186" fontId="5" fillId="0" borderId="27" xfId="0" applyNumberFormat="1" applyFont="1" applyBorder="1" applyAlignment="1" applyProtection="1">
      <alignment horizontal="right"/>
      <protection/>
    </xf>
    <xf numFmtId="186" fontId="5" fillId="0" borderId="26" xfId="0" applyNumberFormat="1" applyFont="1" applyBorder="1" applyAlignment="1" applyProtection="1">
      <alignment horizontal="right"/>
      <protection/>
    </xf>
    <xf numFmtId="1" fontId="5" fillId="0" borderId="22" xfId="0" applyNumberFormat="1" applyFont="1" applyFill="1" applyBorder="1" applyAlignment="1" applyProtection="1">
      <alignment/>
      <protection/>
    </xf>
    <xf numFmtId="1" fontId="5" fillId="0" borderId="19" xfId="0" applyNumberFormat="1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</cellXfs>
  <cellStyles count="45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Currency" xfId="57"/>
    <cellStyle name="Varsel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75"/>
          <c:w val="0.701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Stjernediagram!$A$27</c:f>
              <c:strCache>
                <c:ptCount val="1"/>
                <c:pt idx="0">
                  <c:v>Investering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Stjernediagram!$C$26:$E$26</c:f>
              <c:numCache/>
            </c:numRef>
          </c:cat>
          <c:val>
            <c:numRef>
              <c:f>Stjernediagram!$C$27:$E$27</c:f>
              <c:numCache/>
            </c:numRef>
          </c:val>
          <c:smooth val="0"/>
        </c:ser>
        <c:ser>
          <c:idx val="1"/>
          <c:order val="1"/>
          <c:tx>
            <c:strRef>
              <c:f>Stjernediagram!$A$28</c:f>
              <c:strCache>
                <c:ptCount val="1"/>
                <c:pt idx="0">
                  <c:v>Kalk. rente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Stjernediagram!$C$26:$E$26</c:f>
              <c:numCache/>
            </c:numRef>
          </c:cat>
          <c:val>
            <c:numRef>
              <c:f>Stjernediagram!$C$28:$E$28</c:f>
              <c:numCache/>
            </c:numRef>
          </c:val>
          <c:smooth val="0"/>
        </c:ser>
        <c:ser>
          <c:idx val="2"/>
          <c:order val="2"/>
          <c:tx>
            <c:strRef>
              <c:f>Stjernediagram!$A$29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Stjernediagram!$C$26:$E$26</c:f>
              <c:numCache/>
            </c:numRef>
          </c:cat>
          <c:val>
            <c:numRef>
              <c:f>Stjernediagram!$C$29:$E$29</c:f>
              <c:numCache/>
            </c:numRef>
          </c:val>
          <c:smooth val="0"/>
        </c:ser>
        <c:ser>
          <c:idx val="3"/>
          <c:order val="3"/>
          <c:tx>
            <c:strRef>
              <c:f>Stjernediagram!$A$30</c:f>
              <c:strCache>
                <c:ptCount val="1"/>
                <c:pt idx="0">
                  <c:v>Variable enh. kostn.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Stjernediagram!$C$26:$E$26</c:f>
              <c:numCache/>
            </c:numRef>
          </c:cat>
          <c:val>
            <c:numRef>
              <c:f>Stjernediagram!$C$30:$E$30</c:f>
              <c:numCache/>
            </c:numRef>
          </c:val>
          <c:smooth val="0"/>
        </c:ser>
        <c:ser>
          <c:idx val="4"/>
          <c:order val="4"/>
          <c:tx>
            <c:strRef>
              <c:f>Stjernediagram!$A$31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Stjernediagram!$C$26:$E$26</c:f>
              <c:numCache/>
            </c:numRef>
          </c:cat>
          <c:val>
            <c:numRef>
              <c:f>Stjernediagram!$C$31:$E$31</c:f>
              <c:numCache/>
            </c:numRef>
          </c:val>
          <c:smooth val="0"/>
        </c:ser>
        <c:ser>
          <c:idx val="5"/>
          <c:order val="5"/>
          <c:tx>
            <c:strRef>
              <c:f>Stjernediagram!$A$32</c:f>
              <c:strCache>
                <c:ptCount val="1"/>
                <c:pt idx="0">
                  <c:v>Faste kostn.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Stjernediagram!$C$26:$E$26</c:f>
              <c:numCache/>
            </c:numRef>
          </c:cat>
          <c:val>
            <c:numRef>
              <c:f>Stjernediagram!$C$32:$E$32</c:f>
              <c:numCache/>
            </c:numRef>
          </c:val>
          <c:smooth val="0"/>
        </c:ser>
        <c:marker val="1"/>
        <c:axId val="20729425"/>
        <c:axId val="5235346"/>
      </c:lineChart>
      <c:catAx>
        <c:axId val="20729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5346"/>
        <c:crosses val="autoZero"/>
        <c:auto val="0"/>
        <c:lblOffset val="100"/>
        <c:tickLblSkip val="1"/>
        <c:noMultiLvlLbl val="0"/>
      </c:catAx>
      <c:valAx>
        <c:axId val="5235346"/>
        <c:scaling>
          <c:orientation val="minMax"/>
        </c:scaling>
        <c:axPos val="l"/>
        <c:delete val="0"/>
        <c:numFmt formatCode="#,##0_ ;[Red]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294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11"/>
          <c:w val="0.268"/>
          <c:h val="0.6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FØLSOMHETSANALYSE - STJERNEDIAGRAM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039"/>
          <c:w val="0.939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Stjernediagram!$A$27</c:f>
              <c:strCache>
                <c:ptCount val="1"/>
                <c:pt idx="0">
                  <c:v>Investering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Stjernediagram!$C$26:$E$26</c:f>
              <c:numCache/>
            </c:numRef>
          </c:cat>
          <c:val>
            <c:numRef>
              <c:f>Stjernediagram!$C$27:$E$27</c:f>
              <c:numCache/>
            </c:numRef>
          </c:val>
          <c:smooth val="1"/>
        </c:ser>
        <c:ser>
          <c:idx val="1"/>
          <c:order val="1"/>
          <c:tx>
            <c:strRef>
              <c:f>Stjernediagram!$A$28</c:f>
              <c:strCache>
                <c:ptCount val="1"/>
                <c:pt idx="0">
                  <c:v>Kalk. rente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Stjernediagram!$C$26:$E$26</c:f>
              <c:numCache/>
            </c:numRef>
          </c:cat>
          <c:val>
            <c:numRef>
              <c:f>Stjernediagram!$C$28:$E$28</c:f>
              <c:numCache/>
            </c:numRef>
          </c:val>
          <c:smooth val="1"/>
        </c:ser>
        <c:ser>
          <c:idx val="2"/>
          <c:order val="2"/>
          <c:tx>
            <c:strRef>
              <c:f>Stjernediagram!$A$29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Stjernediagram!$C$26:$E$26</c:f>
              <c:numCache/>
            </c:numRef>
          </c:cat>
          <c:val>
            <c:numRef>
              <c:f>Stjernediagram!$C$29:$E$29</c:f>
              <c:numCache/>
            </c:numRef>
          </c:val>
          <c:smooth val="1"/>
        </c:ser>
        <c:ser>
          <c:idx val="3"/>
          <c:order val="3"/>
          <c:tx>
            <c:strRef>
              <c:f>Stjernediagram!$A$30</c:f>
              <c:strCache>
                <c:ptCount val="1"/>
                <c:pt idx="0">
                  <c:v>Variable enh. kostn.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Stjernediagram!$C$26:$E$26</c:f>
              <c:numCache/>
            </c:numRef>
          </c:cat>
          <c:val>
            <c:numRef>
              <c:f>Stjernediagram!$C$30:$E$30</c:f>
              <c:numCache/>
            </c:numRef>
          </c:val>
          <c:smooth val="1"/>
        </c:ser>
        <c:ser>
          <c:idx val="4"/>
          <c:order val="4"/>
          <c:tx>
            <c:strRef>
              <c:f>Stjernediagram!$A$31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Stjernediagram!$C$26:$E$26</c:f>
              <c:numCache/>
            </c:numRef>
          </c:cat>
          <c:val>
            <c:numRef>
              <c:f>Stjernediagram!$C$31:$E$31</c:f>
              <c:numCache/>
            </c:numRef>
          </c:val>
          <c:smooth val="1"/>
        </c:ser>
        <c:ser>
          <c:idx val="5"/>
          <c:order val="5"/>
          <c:tx>
            <c:strRef>
              <c:f>Stjernediagram!$A$32</c:f>
              <c:strCache>
                <c:ptCount val="1"/>
                <c:pt idx="0">
                  <c:v>Faste kostn.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Stjernediagram!$C$26:$E$26</c:f>
              <c:numCache/>
            </c:numRef>
          </c:cat>
          <c:val>
            <c:numRef>
              <c:f>Stjernediagram!$C$32:$E$32</c:f>
              <c:numCache/>
            </c:numRef>
          </c:val>
          <c:smooth val="1"/>
        </c:ser>
        <c:marker val="1"/>
        <c:axId val="4753171"/>
        <c:axId val="40520660"/>
      </c:lineChart>
      <c:catAx>
        <c:axId val="475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Avvik fra basis (%)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20660"/>
        <c:crosses val="autoZero"/>
        <c:auto val="0"/>
        <c:lblOffset val="100"/>
        <c:tickLblSkip val="1"/>
        <c:noMultiLvlLbl val="0"/>
      </c:catAx>
      <c:valAx>
        <c:axId val="4052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Nåverdi (kr)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317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"/>
          <c:y val="0.96"/>
          <c:w val="0.8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Nåverdi ved ulike rentekrav (basisdata)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08475"/>
          <c:w val="0.834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Stjernediagram!$G$46</c:f>
              <c:strCache>
                <c:ptCount val="1"/>
                <c:pt idx="0">
                  <c:v>Nåverdi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Stjernediagram!$F$48:$F$68</c:f>
              <c:numCache/>
            </c:numRef>
          </c:cat>
          <c:val>
            <c:numRef>
              <c:f>Stjernediagram!$G$48:$G$68</c:f>
              <c:numCache/>
            </c:numRef>
          </c:val>
          <c:smooth val="1"/>
        </c:ser>
        <c:marker val="1"/>
        <c:axId val="16597205"/>
        <c:axId val="5076502"/>
      </c:lineChart>
      <c:catAx>
        <c:axId val="16597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Rentekrav</a:t>
                </a:r>
              </a:p>
            </c:rich>
          </c:tx>
          <c:layout>
            <c:manualLayout>
              <c:xMode val="factor"/>
              <c:yMode val="factor"/>
              <c:x val="0.012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6502"/>
        <c:crosses val="autoZero"/>
        <c:auto val="0"/>
        <c:lblOffset val="100"/>
        <c:tickLblSkip val="2"/>
        <c:noMultiLvlLbl val="0"/>
      </c:catAx>
      <c:valAx>
        <c:axId val="507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23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[Red]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972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9525</xdr:rowOff>
    </xdr:from>
    <xdr:to>
      <xdr:col>8</xdr:col>
      <xdr:colOff>409575</xdr:colOff>
      <xdr:row>20</xdr:row>
      <xdr:rowOff>19050</xdr:rowOff>
    </xdr:to>
    <xdr:graphicFrame>
      <xdr:nvGraphicFramePr>
        <xdr:cNvPr id="1" name="Chart 4"/>
        <xdr:cNvGraphicFramePr/>
      </xdr:nvGraphicFramePr>
      <xdr:xfrm>
        <a:off x="2990850" y="628650"/>
        <a:ext cx="32480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47625</xdr:rowOff>
    </xdr:from>
    <xdr:to>
      <xdr:col>10</xdr:col>
      <xdr:colOff>333375</xdr:colOff>
      <xdr:row>135</xdr:row>
      <xdr:rowOff>76200</xdr:rowOff>
    </xdr:to>
    <xdr:graphicFrame>
      <xdr:nvGraphicFramePr>
        <xdr:cNvPr id="2" name="Chart 21"/>
        <xdr:cNvGraphicFramePr/>
      </xdr:nvGraphicFramePr>
      <xdr:xfrm>
        <a:off x="0" y="15801975"/>
        <a:ext cx="72294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74</xdr:row>
      <xdr:rowOff>28575</xdr:rowOff>
    </xdr:from>
    <xdr:to>
      <xdr:col>10</xdr:col>
      <xdr:colOff>323850</xdr:colOff>
      <xdr:row>94</xdr:row>
      <xdr:rowOff>0</xdr:rowOff>
    </xdr:to>
    <xdr:graphicFrame>
      <xdr:nvGraphicFramePr>
        <xdr:cNvPr id="3" name="Chart 35"/>
        <xdr:cNvGraphicFramePr/>
      </xdr:nvGraphicFramePr>
      <xdr:xfrm>
        <a:off x="3762375" y="12382500"/>
        <a:ext cx="34575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CP14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33203125" defaultRowHeight="12.75"/>
  <cols>
    <col min="1" max="1" width="16.16015625" style="1" customWidth="1"/>
    <col min="2" max="2" width="9.83203125" style="1" customWidth="1"/>
    <col min="3" max="8" width="12.66015625" style="1" customWidth="1"/>
    <col min="9" max="26" width="9.33203125" style="1" customWidth="1"/>
    <col min="27" max="27" width="20.33203125" style="27" hidden="1" customWidth="1"/>
    <col min="28" max="29" width="9.33203125" style="27" hidden="1" customWidth="1"/>
    <col min="30" max="30" width="8" style="27" hidden="1" customWidth="1"/>
    <col min="31" max="31" width="12.83203125" style="27" hidden="1" customWidth="1"/>
    <col min="32" max="32" width="7.83203125" style="27" hidden="1" customWidth="1"/>
    <col min="33" max="33" width="8" style="27" hidden="1" customWidth="1"/>
    <col min="34" max="34" width="12.83203125" style="27" hidden="1" customWidth="1"/>
    <col min="35" max="35" width="7.83203125" style="27" hidden="1" customWidth="1"/>
    <col min="36" max="36" width="9.33203125" style="27" hidden="1" customWidth="1"/>
    <col min="37" max="37" width="12.83203125" style="27" hidden="1" customWidth="1"/>
    <col min="38" max="38" width="7.83203125" style="27" hidden="1" customWidth="1"/>
    <col min="39" max="39" width="9.33203125" style="27" hidden="1" customWidth="1"/>
    <col min="40" max="40" width="12.83203125" style="27" hidden="1" customWidth="1"/>
    <col min="41" max="41" width="7.83203125" style="27" hidden="1" customWidth="1"/>
    <col min="42" max="42" width="8" style="27" hidden="1" customWidth="1"/>
    <col min="43" max="43" width="12.83203125" style="27" hidden="1" customWidth="1"/>
    <col min="44" max="44" width="7.83203125" style="27" hidden="1" customWidth="1"/>
    <col min="45" max="45" width="8" style="27" hidden="1" customWidth="1"/>
    <col min="46" max="46" width="12.83203125" style="27" hidden="1" customWidth="1"/>
    <col min="47" max="47" width="7.83203125" style="27" hidden="1" customWidth="1"/>
    <col min="48" max="48" width="9.5" style="27" hidden="1" customWidth="1"/>
    <col min="49" max="49" width="12.83203125" style="27" hidden="1" customWidth="1"/>
    <col min="50" max="50" width="7.83203125" style="27" hidden="1" customWidth="1"/>
    <col min="51" max="51" width="8.5" style="27" hidden="1" customWidth="1"/>
    <col min="52" max="52" width="12.83203125" style="27" hidden="1" customWidth="1"/>
    <col min="53" max="53" width="7.83203125" style="27" hidden="1" customWidth="1"/>
    <col min="54" max="54" width="8" style="27" hidden="1" customWidth="1"/>
    <col min="55" max="55" width="12.83203125" style="27" hidden="1" customWidth="1"/>
    <col min="56" max="56" width="7.83203125" style="27" hidden="1" customWidth="1"/>
    <col min="57" max="57" width="8" style="27" hidden="1" customWidth="1"/>
    <col min="58" max="58" width="12.83203125" style="27" hidden="1" customWidth="1"/>
    <col min="59" max="59" width="7.83203125" style="27" hidden="1" customWidth="1"/>
    <col min="60" max="60" width="8" style="27" hidden="1" customWidth="1"/>
    <col min="61" max="61" width="12.83203125" style="27" hidden="1" customWidth="1"/>
    <col min="62" max="62" width="7.83203125" style="27" hidden="1" customWidth="1"/>
    <col min="63" max="63" width="8" style="27" hidden="1" customWidth="1"/>
    <col min="64" max="64" width="12.83203125" style="27" hidden="1" customWidth="1"/>
    <col min="65" max="65" width="7.83203125" style="27" hidden="1" customWidth="1"/>
    <col min="66" max="16384" width="9.33203125" style="1" customWidth="1"/>
  </cols>
  <sheetData>
    <row r="1" spans="1:94" ht="25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</row>
    <row r="2" spans="1:94" ht="23.25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70" t="s">
        <v>0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</row>
    <row r="3" spans="1:67" ht="13.5" customHeight="1">
      <c r="A3" s="33" t="s">
        <v>1</v>
      </c>
      <c r="B3" s="52"/>
      <c r="C3" s="53"/>
      <c r="D3" s="148"/>
      <c r="E3" s="45"/>
      <c r="F3" s="45"/>
      <c r="G3" s="45"/>
      <c r="H3" s="45"/>
      <c r="I3" s="45"/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71" t="s">
        <v>2</v>
      </c>
      <c r="AB3" s="72"/>
      <c r="AC3" s="72"/>
      <c r="AD3" s="73" t="s">
        <v>3</v>
      </c>
      <c r="AE3" s="74">
        <f>-$D$20</f>
        <v>0</v>
      </c>
      <c r="AF3" s="75"/>
      <c r="AG3" s="76" t="s">
        <v>3</v>
      </c>
      <c r="AH3" s="74">
        <f>$D$20</f>
        <v>0</v>
      </c>
      <c r="AI3" s="75"/>
      <c r="AJ3" s="72" t="s">
        <v>4</v>
      </c>
      <c r="AK3" s="74">
        <f>-$D$20</f>
        <v>0</v>
      </c>
      <c r="AL3" s="75"/>
      <c r="AM3" s="71" t="s">
        <v>4</v>
      </c>
      <c r="AN3" s="74">
        <f>$D$20</f>
        <v>0</v>
      </c>
      <c r="AO3" s="75"/>
      <c r="AP3" s="76" t="s">
        <v>5</v>
      </c>
      <c r="AQ3" s="74">
        <f>-$D$20</f>
        <v>0</v>
      </c>
      <c r="AR3" s="75"/>
      <c r="AS3" s="76" t="s">
        <v>5</v>
      </c>
      <c r="AT3" s="74">
        <f>$D$20</f>
        <v>0</v>
      </c>
      <c r="AU3" s="75"/>
      <c r="AV3" s="76" t="s">
        <v>6</v>
      </c>
      <c r="AW3" s="74">
        <f>-$D$20</f>
        <v>0</v>
      </c>
      <c r="AX3" s="75"/>
      <c r="AY3" s="76" t="s">
        <v>7</v>
      </c>
      <c r="AZ3" s="74">
        <f>$D$20</f>
        <v>0</v>
      </c>
      <c r="BA3" s="75"/>
      <c r="BB3" s="76" t="s">
        <v>8</v>
      </c>
      <c r="BC3" s="74">
        <f>-$D$20</f>
        <v>0</v>
      </c>
      <c r="BD3" s="75"/>
      <c r="BE3" s="76" t="s">
        <v>8</v>
      </c>
      <c r="BF3" s="74">
        <f>$D$20</f>
        <v>0</v>
      </c>
      <c r="BG3" s="75"/>
      <c r="BH3" s="73" t="s">
        <v>9</v>
      </c>
      <c r="BI3" s="74">
        <f>-$D$20</f>
        <v>0</v>
      </c>
      <c r="BJ3" s="77"/>
      <c r="BK3" s="78" t="s">
        <v>9</v>
      </c>
      <c r="BL3" s="74">
        <f>$D$20</f>
        <v>0</v>
      </c>
      <c r="BM3" s="77"/>
      <c r="BN3" s="3"/>
      <c r="BO3" s="3"/>
    </row>
    <row r="4" spans="1:67" ht="13.5" customHeight="1">
      <c r="A4" s="152"/>
      <c r="B4" s="153"/>
      <c r="C4" s="154" t="s">
        <v>10</v>
      </c>
      <c r="D4" s="155"/>
      <c r="E4" s="45"/>
      <c r="F4" s="45"/>
      <c r="G4" s="45"/>
      <c r="H4" s="45"/>
      <c r="I4" s="45"/>
      <c r="J4" s="4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79"/>
      <c r="AB4" s="80"/>
      <c r="AC4" s="80"/>
      <c r="AD4" s="149"/>
      <c r="AE4" s="85"/>
      <c r="AF4" s="86"/>
      <c r="AG4" s="150"/>
      <c r="AH4" s="85"/>
      <c r="AI4" s="86"/>
      <c r="AJ4" s="80"/>
      <c r="AK4" s="85"/>
      <c r="AL4" s="86"/>
      <c r="AM4" s="79"/>
      <c r="AN4" s="85"/>
      <c r="AO4" s="86"/>
      <c r="AP4" s="150"/>
      <c r="AQ4" s="85"/>
      <c r="AR4" s="86"/>
      <c r="AS4" s="150"/>
      <c r="AT4" s="85"/>
      <c r="AU4" s="86"/>
      <c r="AV4" s="150"/>
      <c r="AW4" s="85"/>
      <c r="AX4" s="86"/>
      <c r="AY4" s="150"/>
      <c r="AZ4" s="85"/>
      <c r="BA4" s="86"/>
      <c r="BB4" s="150"/>
      <c r="BC4" s="85"/>
      <c r="BD4" s="86"/>
      <c r="BE4" s="150"/>
      <c r="BF4" s="85"/>
      <c r="BG4" s="86"/>
      <c r="BH4" s="149"/>
      <c r="BI4" s="85"/>
      <c r="BJ4" s="82"/>
      <c r="BK4" s="151"/>
      <c r="BL4" s="85"/>
      <c r="BM4" s="82"/>
      <c r="BN4" s="3"/>
      <c r="BO4" s="3"/>
    </row>
    <row r="5" spans="1:67" ht="12.75">
      <c r="A5" s="28"/>
      <c r="B5" s="29"/>
      <c r="C5" s="30" t="s">
        <v>55</v>
      </c>
      <c r="D5" s="15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79" t="s">
        <v>11</v>
      </c>
      <c r="AB5" s="80"/>
      <c r="AC5" s="80"/>
      <c r="AD5" s="81">
        <f>$D$6*(1+AE3)</f>
        <v>0</v>
      </c>
      <c r="AE5" s="80"/>
      <c r="AF5" s="82"/>
      <c r="AG5" s="81">
        <f>$D$6*(1+AH3)</f>
        <v>0</v>
      </c>
      <c r="AH5" s="80"/>
      <c r="AI5" s="82"/>
      <c r="AJ5" s="83">
        <f>$D$6</f>
        <v>0</v>
      </c>
      <c r="AK5" s="80"/>
      <c r="AL5" s="82"/>
      <c r="AM5" s="81">
        <f>$D$6</f>
        <v>0</v>
      </c>
      <c r="AN5" s="80"/>
      <c r="AO5" s="82"/>
      <c r="AP5" s="81">
        <f>$D$6</f>
        <v>0</v>
      </c>
      <c r="AQ5" s="80"/>
      <c r="AR5" s="82"/>
      <c r="AS5" s="81">
        <f>$D$6</f>
        <v>0</v>
      </c>
      <c r="AT5" s="80"/>
      <c r="AU5" s="82"/>
      <c r="AV5" s="81">
        <f>$D$6</f>
        <v>0</v>
      </c>
      <c r="AW5" s="80"/>
      <c r="AX5" s="82"/>
      <c r="AY5" s="81">
        <f>$D$6</f>
        <v>0</v>
      </c>
      <c r="AZ5" s="80"/>
      <c r="BA5" s="82"/>
      <c r="BB5" s="81">
        <f>$D$6</f>
        <v>0</v>
      </c>
      <c r="BC5" s="80"/>
      <c r="BD5" s="82"/>
      <c r="BE5" s="81">
        <f>$D$6</f>
        <v>0</v>
      </c>
      <c r="BF5" s="80"/>
      <c r="BG5" s="82"/>
      <c r="BH5" s="81">
        <f>$D$6</f>
        <v>0</v>
      </c>
      <c r="BI5" s="80"/>
      <c r="BJ5" s="82"/>
      <c r="BK5" s="83">
        <f>$D$6</f>
        <v>0</v>
      </c>
      <c r="BL5" s="80"/>
      <c r="BM5" s="82"/>
      <c r="BN5" s="3"/>
      <c r="BO5" s="3"/>
    </row>
    <row r="6" spans="1:67" ht="12.75">
      <c r="A6" s="28"/>
      <c r="B6" s="29"/>
      <c r="C6" s="30" t="s">
        <v>12</v>
      </c>
      <c r="D6" s="54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79" t="s">
        <v>13</v>
      </c>
      <c r="AB6" s="80"/>
      <c r="AC6" s="80"/>
      <c r="AD6" s="81">
        <f>$D9</f>
        <v>0</v>
      </c>
      <c r="AE6" s="80"/>
      <c r="AF6" s="82"/>
      <c r="AG6" s="81">
        <f>$D9</f>
        <v>0</v>
      </c>
      <c r="AH6" s="80"/>
      <c r="AI6" s="82"/>
      <c r="AJ6" s="83">
        <f>$D9</f>
        <v>0</v>
      </c>
      <c r="AK6" s="80"/>
      <c r="AL6" s="82"/>
      <c r="AM6" s="81">
        <f>$D9</f>
        <v>0</v>
      </c>
      <c r="AN6" s="80"/>
      <c r="AO6" s="82"/>
      <c r="AP6" s="81">
        <f>$D9</f>
        <v>0</v>
      </c>
      <c r="AQ6" s="80"/>
      <c r="AR6" s="82"/>
      <c r="AS6" s="81">
        <f>$D9</f>
        <v>0</v>
      </c>
      <c r="AT6" s="80"/>
      <c r="AU6" s="82"/>
      <c r="AV6" s="81">
        <f>$D9</f>
        <v>0</v>
      </c>
      <c r="AW6" s="80"/>
      <c r="AX6" s="82"/>
      <c r="AY6" s="81">
        <f>$D9</f>
        <v>0</v>
      </c>
      <c r="AZ6" s="80"/>
      <c r="BA6" s="82"/>
      <c r="BB6" s="81">
        <f>$D9</f>
        <v>0</v>
      </c>
      <c r="BC6" s="80"/>
      <c r="BD6" s="82"/>
      <c r="BE6" s="81">
        <f>$D9</f>
        <v>0</v>
      </c>
      <c r="BF6" s="80"/>
      <c r="BG6" s="82"/>
      <c r="BH6" s="81">
        <f>$D9</f>
        <v>0</v>
      </c>
      <c r="BI6" s="80"/>
      <c r="BJ6" s="82"/>
      <c r="BK6" s="83">
        <f>$D9</f>
        <v>0</v>
      </c>
      <c r="BL6" s="80"/>
      <c r="BM6" s="82"/>
      <c r="BN6" s="3"/>
      <c r="BO6" s="3"/>
    </row>
    <row r="7" spans="1:67" ht="12.75">
      <c r="A7" s="28"/>
      <c r="B7" s="29"/>
      <c r="C7" s="30" t="s">
        <v>14</v>
      </c>
      <c r="D7" s="158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79" t="s">
        <v>15</v>
      </c>
      <c r="AB7" s="80"/>
      <c r="AC7" s="80"/>
      <c r="AD7" s="81">
        <f>$D7</f>
        <v>0</v>
      </c>
      <c r="AE7" s="80"/>
      <c r="AF7" s="82"/>
      <c r="AG7" s="81">
        <f>$D7</f>
        <v>0</v>
      </c>
      <c r="AH7" s="80"/>
      <c r="AI7" s="82"/>
      <c r="AJ7" s="83">
        <f>$D7</f>
        <v>0</v>
      </c>
      <c r="AK7" s="80"/>
      <c r="AL7" s="82"/>
      <c r="AM7" s="81">
        <f>$D7</f>
        <v>0</v>
      </c>
      <c r="AN7" s="80"/>
      <c r="AO7" s="82"/>
      <c r="AP7" s="81">
        <f>$D7</f>
        <v>0</v>
      </c>
      <c r="AQ7" s="80"/>
      <c r="AR7" s="82"/>
      <c r="AS7" s="81">
        <f>$D7</f>
        <v>0</v>
      </c>
      <c r="AT7" s="80"/>
      <c r="AU7" s="82"/>
      <c r="AV7" s="81">
        <f>$D7</f>
        <v>0</v>
      </c>
      <c r="AW7" s="80"/>
      <c r="AX7" s="82"/>
      <c r="AY7" s="81">
        <f>$D7</f>
        <v>0</v>
      </c>
      <c r="AZ7" s="80"/>
      <c r="BA7" s="82"/>
      <c r="BB7" s="81">
        <f>$D7</f>
        <v>0</v>
      </c>
      <c r="BC7" s="80"/>
      <c r="BD7" s="82"/>
      <c r="BE7" s="81">
        <f>$D7</f>
        <v>0</v>
      </c>
      <c r="BF7" s="80"/>
      <c r="BG7" s="82"/>
      <c r="BH7" s="81">
        <f>$D7</f>
        <v>0</v>
      </c>
      <c r="BI7" s="80"/>
      <c r="BJ7" s="82"/>
      <c r="BK7" s="83">
        <f>$D7</f>
        <v>0</v>
      </c>
      <c r="BL7" s="80"/>
      <c r="BM7" s="82"/>
      <c r="BN7" s="3"/>
      <c r="BO7" s="3"/>
    </row>
    <row r="8" spans="1:67" ht="12.75">
      <c r="A8" s="28"/>
      <c r="B8" s="29"/>
      <c r="C8" s="30" t="s">
        <v>16</v>
      </c>
      <c r="D8" s="54"/>
      <c r="E8" s="46"/>
      <c r="F8" s="47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79" t="s">
        <v>17</v>
      </c>
      <c r="AB8" s="80"/>
      <c r="AC8" s="80"/>
      <c r="AD8" s="81">
        <f>$D8</f>
        <v>0</v>
      </c>
      <c r="AE8" s="80"/>
      <c r="AF8" s="82"/>
      <c r="AG8" s="81">
        <f>$D8</f>
        <v>0</v>
      </c>
      <c r="AH8" s="80"/>
      <c r="AI8" s="82"/>
      <c r="AJ8" s="83">
        <f>$D8</f>
        <v>0</v>
      </c>
      <c r="AK8" s="80"/>
      <c r="AL8" s="82"/>
      <c r="AM8" s="81">
        <f>$D8</f>
        <v>0</v>
      </c>
      <c r="AN8" s="80"/>
      <c r="AO8" s="82"/>
      <c r="AP8" s="81">
        <f>$D8</f>
        <v>0</v>
      </c>
      <c r="AQ8" s="80"/>
      <c r="AR8" s="82"/>
      <c r="AS8" s="81">
        <f>$D8</f>
        <v>0</v>
      </c>
      <c r="AT8" s="80"/>
      <c r="AU8" s="82"/>
      <c r="AV8" s="81">
        <f>$D8</f>
        <v>0</v>
      </c>
      <c r="AW8" s="80"/>
      <c r="AX8" s="82"/>
      <c r="AY8" s="81">
        <f>$D8</f>
        <v>0</v>
      </c>
      <c r="AZ8" s="80"/>
      <c r="BA8" s="82"/>
      <c r="BB8" s="81">
        <f>$D8</f>
        <v>0</v>
      </c>
      <c r="BC8" s="80"/>
      <c r="BD8" s="82"/>
      <c r="BE8" s="81">
        <f>$D8</f>
        <v>0</v>
      </c>
      <c r="BF8" s="80"/>
      <c r="BG8" s="82"/>
      <c r="BH8" s="81">
        <f>$D8</f>
        <v>0</v>
      </c>
      <c r="BI8" s="80"/>
      <c r="BJ8" s="82"/>
      <c r="BK8" s="83">
        <f>$D8</f>
        <v>0</v>
      </c>
      <c r="BL8" s="80"/>
      <c r="BM8" s="82"/>
      <c r="BN8" s="3"/>
      <c r="BO8" s="3"/>
    </row>
    <row r="9" spans="1:67" ht="12.75">
      <c r="A9" s="28"/>
      <c r="B9" s="29"/>
      <c r="C9" s="30" t="s">
        <v>18</v>
      </c>
      <c r="D9" s="5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79" t="s">
        <v>19</v>
      </c>
      <c r="AB9" s="80"/>
      <c r="AC9" s="80"/>
      <c r="AD9" s="84">
        <f>$D10</f>
        <v>0</v>
      </c>
      <c r="AE9" s="85"/>
      <c r="AF9" s="86"/>
      <c r="AG9" s="84">
        <f>$D10</f>
        <v>0</v>
      </c>
      <c r="AH9" s="85"/>
      <c r="AI9" s="86"/>
      <c r="AJ9" s="85">
        <f>$D10*(1+AK3)</f>
        <v>0</v>
      </c>
      <c r="AK9" s="85"/>
      <c r="AL9" s="86"/>
      <c r="AM9" s="84">
        <f>$D10*(1+AN3)</f>
        <v>0</v>
      </c>
      <c r="AN9" s="85"/>
      <c r="AO9" s="86"/>
      <c r="AP9" s="84">
        <f>$D10</f>
        <v>0</v>
      </c>
      <c r="AQ9" s="85"/>
      <c r="AR9" s="86"/>
      <c r="AS9" s="84">
        <f>$D10</f>
        <v>0</v>
      </c>
      <c r="AT9" s="85"/>
      <c r="AU9" s="86"/>
      <c r="AV9" s="84">
        <f>$D10</f>
        <v>0</v>
      </c>
      <c r="AW9" s="85"/>
      <c r="AX9" s="86"/>
      <c r="AY9" s="84">
        <f>$D10</f>
        <v>0</v>
      </c>
      <c r="AZ9" s="85"/>
      <c r="BA9" s="86"/>
      <c r="BB9" s="84">
        <f>$D10</f>
        <v>0</v>
      </c>
      <c r="BC9" s="85"/>
      <c r="BD9" s="86"/>
      <c r="BE9" s="84">
        <f>$D10</f>
        <v>0</v>
      </c>
      <c r="BF9" s="85"/>
      <c r="BG9" s="86"/>
      <c r="BH9" s="84">
        <f>$D10</f>
        <v>0</v>
      </c>
      <c r="BI9" s="85"/>
      <c r="BJ9" s="86"/>
      <c r="BK9" s="85">
        <f>$D10</f>
        <v>0</v>
      </c>
      <c r="BL9" s="85"/>
      <c r="BM9" s="86"/>
      <c r="BN9" s="3"/>
      <c r="BO9" s="2"/>
    </row>
    <row r="10" spans="1:67" ht="12.75">
      <c r="A10" s="28"/>
      <c r="B10" s="29"/>
      <c r="C10" s="30" t="s">
        <v>20</v>
      </c>
      <c r="D10" s="55"/>
      <c r="E10" s="46"/>
      <c r="F10" s="4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79" t="s">
        <v>5</v>
      </c>
      <c r="AB10" s="80"/>
      <c r="AC10" s="80"/>
      <c r="AD10" s="81">
        <f>$D11</f>
        <v>0</v>
      </c>
      <c r="AE10" s="80"/>
      <c r="AF10" s="82"/>
      <c r="AG10" s="81">
        <f>$D11</f>
        <v>0</v>
      </c>
      <c r="AH10" s="80"/>
      <c r="AI10" s="82"/>
      <c r="AJ10" s="83">
        <f>$D11</f>
        <v>0</v>
      </c>
      <c r="AK10" s="80"/>
      <c r="AL10" s="82"/>
      <c r="AM10" s="81">
        <f>$D11</f>
        <v>0</v>
      </c>
      <c r="AN10" s="80"/>
      <c r="AO10" s="82"/>
      <c r="AP10" s="81">
        <f>$D11*(1+AQ3)</f>
        <v>0</v>
      </c>
      <c r="AQ10" s="80"/>
      <c r="AR10" s="82"/>
      <c r="AS10" s="81">
        <f>$D11*(1+AT3)</f>
        <v>0</v>
      </c>
      <c r="AT10" s="80"/>
      <c r="AU10" s="82"/>
      <c r="AV10" s="81">
        <f>$D11</f>
        <v>0</v>
      </c>
      <c r="AW10" s="80"/>
      <c r="AX10" s="82"/>
      <c r="AY10" s="81">
        <f>$D11</f>
        <v>0</v>
      </c>
      <c r="AZ10" s="80"/>
      <c r="BA10" s="82"/>
      <c r="BB10" s="81">
        <f>$D11</f>
        <v>0</v>
      </c>
      <c r="BC10" s="80"/>
      <c r="BD10" s="82"/>
      <c r="BE10" s="81">
        <f>$D11</f>
        <v>0</v>
      </c>
      <c r="BF10" s="80"/>
      <c r="BG10" s="82"/>
      <c r="BH10" s="81">
        <f>$D11</f>
        <v>0</v>
      </c>
      <c r="BI10" s="80"/>
      <c r="BJ10" s="82"/>
      <c r="BK10" s="83">
        <f>$D11</f>
        <v>0</v>
      </c>
      <c r="BL10" s="80"/>
      <c r="BM10" s="82"/>
      <c r="BN10" s="3"/>
      <c r="BO10" s="2"/>
    </row>
    <row r="11" spans="1:67" ht="12.75">
      <c r="A11" s="28"/>
      <c r="B11" s="29"/>
      <c r="C11" s="30" t="s">
        <v>60</v>
      </c>
      <c r="D11" s="6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79" t="s">
        <v>21</v>
      </c>
      <c r="AB11" s="80"/>
      <c r="AC11" s="80"/>
      <c r="AD11" s="81">
        <f>$D12</f>
        <v>0</v>
      </c>
      <c r="AE11" s="80"/>
      <c r="AF11" s="82"/>
      <c r="AG11" s="81">
        <f>$D12</f>
        <v>0</v>
      </c>
      <c r="AH11" s="80"/>
      <c r="AI11" s="82"/>
      <c r="AJ11" s="83">
        <f>$D12</f>
        <v>0</v>
      </c>
      <c r="AK11" s="80"/>
      <c r="AL11" s="82"/>
      <c r="AM11" s="81">
        <f>$D12</f>
        <v>0</v>
      </c>
      <c r="AN11" s="80"/>
      <c r="AO11" s="82"/>
      <c r="AP11" s="81">
        <f>$D12</f>
        <v>0</v>
      </c>
      <c r="AQ11" s="80"/>
      <c r="AR11" s="82"/>
      <c r="AS11" s="81">
        <f>$D12</f>
        <v>0</v>
      </c>
      <c r="AT11" s="80"/>
      <c r="AU11" s="82"/>
      <c r="AV11" s="81">
        <f>$D12*(1+AW3)</f>
        <v>0</v>
      </c>
      <c r="AW11" s="80"/>
      <c r="AX11" s="82"/>
      <c r="AY11" s="81">
        <f>$D12*(1+AZ3)</f>
        <v>0</v>
      </c>
      <c r="AZ11" s="80"/>
      <c r="BA11" s="82"/>
      <c r="BB11" s="81">
        <f>$D12</f>
        <v>0</v>
      </c>
      <c r="BC11" s="80"/>
      <c r="BD11" s="82"/>
      <c r="BE11" s="81">
        <f>$D12</f>
        <v>0</v>
      </c>
      <c r="BF11" s="80"/>
      <c r="BG11" s="82"/>
      <c r="BH11" s="81">
        <f>$D12</f>
        <v>0</v>
      </c>
      <c r="BI11" s="80"/>
      <c r="BJ11" s="82"/>
      <c r="BK11" s="83">
        <f>$D12</f>
        <v>0</v>
      </c>
      <c r="BL11" s="80"/>
      <c r="BM11" s="82"/>
      <c r="BN11" s="3"/>
      <c r="BO11" s="3"/>
    </row>
    <row r="12" spans="1:67" ht="12.75">
      <c r="A12" s="28"/>
      <c r="B12" s="29"/>
      <c r="C12" s="30" t="s">
        <v>57</v>
      </c>
      <c r="D12" s="6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79" t="s">
        <v>22</v>
      </c>
      <c r="AB12" s="80"/>
      <c r="AC12" s="80"/>
      <c r="AD12" s="81">
        <f>$D14</f>
        <v>0</v>
      </c>
      <c r="AE12" s="80"/>
      <c r="AF12" s="82"/>
      <c r="AG12" s="81">
        <f>$D14</f>
        <v>0</v>
      </c>
      <c r="AH12" s="80"/>
      <c r="AI12" s="82"/>
      <c r="AJ12" s="83">
        <f>$D14</f>
        <v>0</v>
      </c>
      <c r="AK12" s="80"/>
      <c r="AL12" s="82"/>
      <c r="AM12" s="81">
        <f>$D14</f>
        <v>0</v>
      </c>
      <c r="AN12" s="80"/>
      <c r="AO12" s="82"/>
      <c r="AP12" s="81">
        <f>$D14</f>
        <v>0</v>
      </c>
      <c r="AQ12" s="80"/>
      <c r="AR12" s="82"/>
      <c r="AS12" s="81">
        <f>$D14</f>
        <v>0</v>
      </c>
      <c r="AT12" s="80"/>
      <c r="AU12" s="82"/>
      <c r="AV12" s="81">
        <f>$D14</f>
        <v>0</v>
      </c>
      <c r="AW12" s="80"/>
      <c r="AX12" s="82"/>
      <c r="AY12" s="81">
        <f>$D14</f>
        <v>0</v>
      </c>
      <c r="AZ12" s="80"/>
      <c r="BA12" s="82"/>
      <c r="BB12" s="81">
        <f>$D14*(1+BC3)</f>
        <v>0</v>
      </c>
      <c r="BC12" s="80"/>
      <c r="BD12" s="82"/>
      <c r="BE12" s="81">
        <f>$D14*(1+BF3)</f>
        <v>0</v>
      </c>
      <c r="BF12" s="80"/>
      <c r="BG12" s="82"/>
      <c r="BH12" s="81">
        <f>$D14</f>
        <v>0</v>
      </c>
      <c r="BI12" s="80"/>
      <c r="BJ12" s="82"/>
      <c r="BK12" s="83">
        <f>$D14</f>
        <v>0</v>
      </c>
      <c r="BL12" s="80"/>
      <c r="BM12" s="82"/>
      <c r="BN12" s="3"/>
      <c r="BO12" s="3"/>
    </row>
    <row r="13" spans="1:67" ht="12.75">
      <c r="A13" s="28"/>
      <c r="B13" s="29"/>
      <c r="C13" s="30" t="s">
        <v>58</v>
      </c>
      <c r="D13" s="5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87" t="s">
        <v>23</v>
      </c>
      <c r="AB13" s="88"/>
      <c r="AC13" s="88"/>
      <c r="AD13" s="89">
        <f>$D13</f>
        <v>0</v>
      </c>
      <c r="AE13" s="88"/>
      <c r="AF13" s="90"/>
      <c r="AG13" s="89">
        <f>$D13</f>
        <v>0</v>
      </c>
      <c r="AH13" s="88"/>
      <c r="AI13" s="90"/>
      <c r="AJ13" s="91">
        <f>$D13</f>
        <v>0</v>
      </c>
      <c r="AK13" s="88"/>
      <c r="AL13" s="90"/>
      <c r="AM13" s="89">
        <f>$D13</f>
        <v>0</v>
      </c>
      <c r="AN13" s="88"/>
      <c r="AO13" s="90"/>
      <c r="AP13" s="89">
        <f>$D13</f>
        <v>0</v>
      </c>
      <c r="AQ13" s="88"/>
      <c r="AR13" s="90"/>
      <c r="AS13" s="89">
        <f>$D13</f>
        <v>0</v>
      </c>
      <c r="AT13" s="88"/>
      <c r="AU13" s="90"/>
      <c r="AV13" s="89">
        <f>$D13</f>
        <v>0</v>
      </c>
      <c r="AW13" s="88"/>
      <c r="AX13" s="90"/>
      <c r="AY13" s="89">
        <f>$D13</f>
        <v>0</v>
      </c>
      <c r="AZ13" s="88"/>
      <c r="BA13" s="90"/>
      <c r="BB13" s="89">
        <f>$D13</f>
        <v>0</v>
      </c>
      <c r="BC13" s="88"/>
      <c r="BD13" s="90"/>
      <c r="BE13" s="89">
        <f>$D13</f>
        <v>0</v>
      </c>
      <c r="BF13" s="88"/>
      <c r="BG13" s="90"/>
      <c r="BH13" s="89">
        <f>$D13*(1+BI3)</f>
        <v>0</v>
      </c>
      <c r="BI13" s="88"/>
      <c r="BJ13" s="90"/>
      <c r="BK13" s="91">
        <f>$D13*(1+BL3)</f>
        <v>0</v>
      </c>
      <c r="BL13" s="88"/>
      <c r="BM13" s="90"/>
      <c r="BN13" s="3"/>
      <c r="BO13" s="3"/>
    </row>
    <row r="14" spans="1:67" ht="12.75">
      <c r="A14" s="31"/>
      <c r="B14" s="17"/>
      <c r="C14" s="32" t="s">
        <v>59</v>
      </c>
      <c r="D14" s="15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79"/>
      <c r="AB14" s="80"/>
      <c r="AC14" s="80"/>
      <c r="AD14" s="81"/>
      <c r="AE14" s="80"/>
      <c r="AF14" s="82"/>
      <c r="AG14" s="81"/>
      <c r="AH14" s="80"/>
      <c r="AI14" s="82"/>
      <c r="AJ14" s="83"/>
      <c r="AK14" s="80"/>
      <c r="AL14" s="82"/>
      <c r="AM14" s="81"/>
      <c r="AN14" s="80"/>
      <c r="AO14" s="82"/>
      <c r="AP14" s="81"/>
      <c r="AQ14" s="80"/>
      <c r="AR14" s="82"/>
      <c r="AS14" s="81"/>
      <c r="AT14" s="80"/>
      <c r="AU14" s="82"/>
      <c r="AV14" s="81"/>
      <c r="AW14" s="80"/>
      <c r="AX14" s="82"/>
      <c r="AY14" s="81"/>
      <c r="AZ14" s="80"/>
      <c r="BA14" s="82"/>
      <c r="BB14" s="81"/>
      <c r="BC14" s="80"/>
      <c r="BD14" s="82"/>
      <c r="BE14" s="81"/>
      <c r="BF14" s="80"/>
      <c r="BG14" s="82"/>
      <c r="BH14" s="81"/>
      <c r="BI14" s="80"/>
      <c r="BJ14" s="82"/>
      <c r="BK14" s="83"/>
      <c r="BL14" s="80"/>
      <c r="BM14" s="82"/>
      <c r="BN14" s="3"/>
      <c r="BO14" s="3"/>
    </row>
    <row r="15" spans="1:67" ht="12.75">
      <c r="A15" s="33" t="s">
        <v>24</v>
      </c>
      <c r="B15" s="7"/>
      <c r="C15" s="34"/>
      <c r="D15" s="3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79"/>
      <c r="AB15" s="80"/>
      <c r="AC15" s="80"/>
      <c r="AD15" s="92">
        <f>NPV(AD9,AD23:AD42)+AD22</f>
        <v>0</v>
      </c>
      <c r="AE15" s="93" t="s">
        <v>25</v>
      </c>
      <c r="AF15" s="82"/>
      <c r="AG15" s="92">
        <f>NPV(AG9,AG23:AG42)+AG22</f>
        <v>0</v>
      </c>
      <c r="AH15" s="93" t="s">
        <v>25</v>
      </c>
      <c r="AI15" s="82"/>
      <c r="AJ15" s="94">
        <f>NPV(AJ9,AJ23:AJ42)+AJ22</f>
        <v>0</v>
      </c>
      <c r="AK15" s="93" t="s">
        <v>25</v>
      </c>
      <c r="AL15" s="82"/>
      <c r="AM15" s="92">
        <f>NPV(AM9,AM23:AM42)+AM22</f>
        <v>0</v>
      </c>
      <c r="AN15" s="93" t="s">
        <v>25</v>
      </c>
      <c r="AO15" s="82"/>
      <c r="AP15" s="92">
        <f>NPV(AP9,AP23:AP42)+AP22</f>
        <v>0</v>
      </c>
      <c r="AQ15" s="93" t="s">
        <v>25</v>
      </c>
      <c r="AR15" s="82"/>
      <c r="AS15" s="92">
        <f>NPV(AS9,AS23:AS42)+AS22</f>
        <v>0</v>
      </c>
      <c r="AT15" s="93" t="s">
        <v>25</v>
      </c>
      <c r="AU15" s="82"/>
      <c r="AV15" s="92">
        <f>NPV(AV9,AV23:AV42)+AV22</f>
        <v>0</v>
      </c>
      <c r="AW15" s="93" t="s">
        <v>25</v>
      </c>
      <c r="AX15" s="82"/>
      <c r="AY15" s="92">
        <f>NPV(AY9,AY23:AY42)+AY22</f>
        <v>0</v>
      </c>
      <c r="AZ15" s="93" t="s">
        <v>25</v>
      </c>
      <c r="BA15" s="82"/>
      <c r="BB15" s="92">
        <f>NPV(BB9,BB23:BB42)+BB22</f>
        <v>0</v>
      </c>
      <c r="BC15" s="93" t="s">
        <v>25</v>
      </c>
      <c r="BD15" s="82"/>
      <c r="BE15" s="92">
        <f>NPV(BE9,BE23:BE42)+BE22</f>
        <v>0</v>
      </c>
      <c r="BF15" s="93" t="s">
        <v>25</v>
      </c>
      <c r="BG15" s="82"/>
      <c r="BH15" s="92">
        <f>NPV(BH9,BH23:BH42)+BH22</f>
        <v>0</v>
      </c>
      <c r="BI15" s="93" t="s">
        <v>25</v>
      </c>
      <c r="BJ15" s="82"/>
      <c r="BK15" s="94">
        <f>NPV(BK9,BK23:BK42)+BK22</f>
        <v>0</v>
      </c>
      <c r="BL15" s="93" t="s">
        <v>25</v>
      </c>
      <c r="BM15" s="82"/>
      <c r="BN15" s="3"/>
      <c r="BO15" s="3"/>
    </row>
    <row r="16" spans="1:67" ht="12.75">
      <c r="A16" s="125" t="s">
        <v>26</v>
      </c>
      <c r="B16" s="49"/>
      <c r="C16" s="49"/>
      <c r="D16" s="126">
        <f>NPV(D10,E49:E68)+E48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79"/>
      <c r="AB16" s="80"/>
      <c r="AC16" s="80"/>
      <c r="AD16" s="79"/>
      <c r="AE16" s="80"/>
      <c r="AF16" s="82"/>
      <c r="AG16" s="79"/>
      <c r="AH16" s="80"/>
      <c r="AI16" s="82"/>
      <c r="AJ16" s="80"/>
      <c r="AK16" s="80"/>
      <c r="AL16" s="82"/>
      <c r="AM16" s="79"/>
      <c r="AN16" s="80"/>
      <c r="AO16" s="82"/>
      <c r="AP16" s="79"/>
      <c r="AQ16" s="80"/>
      <c r="AR16" s="82"/>
      <c r="AS16" s="79"/>
      <c r="AT16" s="80"/>
      <c r="AU16" s="82"/>
      <c r="AV16" s="79"/>
      <c r="AW16" s="80"/>
      <c r="AX16" s="82"/>
      <c r="AY16" s="79"/>
      <c r="AZ16" s="80"/>
      <c r="BA16" s="82"/>
      <c r="BB16" s="79"/>
      <c r="BC16" s="80"/>
      <c r="BD16" s="82"/>
      <c r="BE16" s="79"/>
      <c r="BF16" s="80"/>
      <c r="BG16" s="82"/>
      <c r="BH16" s="79"/>
      <c r="BI16" s="80"/>
      <c r="BJ16" s="82"/>
      <c r="BK16" s="80"/>
      <c r="BL16" s="80"/>
      <c r="BM16" s="82"/>
      <c r="BN16" s="3"/>
      <c r="BO16" s="3"/>
    </row>
    <row r="17" spans="1:67" ht="12.75">
      <c r="A17" s="127" t="s">
        <v>27</v>
      </c>
      <c r="B17" s="50"/>
      <c r="C17" s="50"/>
      <c r="D17" s="128">
        <f>IF(SUM(E48:E68)=0,"",IRR(E48:E68,E9))</f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87"/>
      <c r="AB17" s="88"/>
      <c r="AC17" s="88"/>
      <c r="AD17" s="95">
        <f>IF(SUM(AD22:AD42)=0,"",IRR(AD22:AD42,AD9))</f>
      </c>
      <c r="AE17" s="96" t="s">
        <v>28</v>
      </c>
      <c r="AF17" s="90"/>
      <c r="AG17" s="95">
        <f>IF(SUM(AG22:AG42)=0,"",IRR(AG22:AG42,AG9))</f>
      </c>
      <c r="AH17" s="96" t="s">
        <v>28</v>
      </c>
      <c r="AI17" s="90"/>
      <c r="AJ17" s="97">
        <f>IF(SUM(AJ22:AJ42)=0,"",IRR(AJ22:AJ42,AJ9))</f>
      </c>
      <c r="AK17" s="96" t="s">
        <v>28</v>
      </c>
      <c r="AL17" s="90"/>
      <c r="AM17" s="95">
        <f>IF(SUM(AM22:AM42)=0,"",IRR(AM22:AM42,AM9))</f>
      </c>
      <c r="AN17" s="96" t="s">
        <v>28</v>
      </c>
      <c r="AO17" s="90"/>
      <c r="AP17" s="95">
        <f>IF(SUM(AP22:AP42)&lt;=0,"",IRR(AP22:AP42,AP9))</f>
      </c>
      <c r="AQ17" s="96" t="s">
        <v>28</v>
      </c>
      <c r="AR17" s="90"/>
      <c r="AS17" s="95">
        <f>IF(SUM(AS22:AS42)=0,"",IRR(AS22:AS42,AS9))</f>
      </c>
      <c r="AT17" s="96" t="s">
        <v>28</v>
      </c>
      <c r="AU17" s="90"/>
      <c r="AV17" s="95">
        <f>IF(SUM(AV22:AV42)=0,"",IRR(AV22:AV42,AV9))</f>
      </c>
      <c r="AW17" s="96" t="s">
        <v>28</v>
      </c>
      <c r="AX17" s="90"/>
      <c r="AY17" s="95">
        <f>IF(SUM(AY22:AY42)=0,"",IRR(AY22:AY42,AY9))</f>
      </c>
      <c r="AZ17" s="96" t="s">
        <v>28</v>
      </c>
      <c r="BA17" s="90"/>
      <c r="BB17" s="95">
        <f>IF(SUM(BB22:BB42)=0,"",IRR(BB22:BB42,BB9))</f>
      </c>
      <c r="BC17" s="96" t="s">
        <v>28</v>
      </c>
      <c r="BD17" s="90"/>
      <c r="BE17" s="95">
        <f>IF(SUM(BE22:BE42)=0,"",IRR(BE22:BE42,BE9))</f>
      </c>
      <c r="BF17" s="96" t="s">
        <v>28</v>
      </c>
      <c r="BG17" s="90"/>
      <c r="BH17" s="95">
        <f>IF(SUM(BH22:BH42)=0,"",IRR(BH22:BH42,BH9))</f>
      </c>
      <c r="BI17" s="96" t="s">
        <v>28</v>
      </c>
      <c r="BJ17" s="90"/>
      <c r="BK17" s="97">
        <f>IF(SUM(BK22:BK42)=0,"",IRR(BK22:BK42,BK9))</f>
      </c>
      <c r="BL17" s="96" t="s">
        <v>28</v>
      </c>
      <c r="BM17" s="90"/>
      <c r="BN17" s="3"/>
      <c r="BO17" s="3"/>
    </row>
    <row r="18" spans="1:67" ht="12.75">
      <c r="A18" s="48"/>
      <c r="B18" s="48"/>
      <c r="C18" s="48"/>
      <c r="D18" s="4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79"/>
      <c r="AB18" s="80"/>
      <c r="AC18" s="80"/>
      <c r="AD18" s="79"/>
      <c r="AE18" s="80"/>
      <c r="AF18" s="82"/>
      <c r="AG18" s="79"/>
      <c r="AH18" s="80"/>
      <c r="AI18" s="82"/>
      <c r="AJ18" s="80"/>
      <c r="AK18" s="80"/>
      <c r="AL18" s="82"/>
      <c r="AM18" s="79"/>
      <c r="AN18" s="80"/>
      <c r="AO18" s="82"/>
      <c r="AP18" s="79"/>
      <c r="AQ18" s="80"/>
      <c r="AR18" s="82"/>
      <c r="AS18" s="79"/>
      <c r="AT18" s="80"/>
      <c r="AU18" s="82"/>
      <c r="AV18" s="79"/>
      <c r="AW18" s="80"/>
      <c r="AX18" s="82"/>
      <c r="AY18" s="79"/>
      <c r="AZ18" s="80"/>
      <c r="BA18" s="82"/>
      <c r="BB18" s="79"/>
      <c r="BC18" s="80"/>
      <c r="BD18" s="82"/>
      <c r="BE18" s="79"/>
      <c r="BF18" s="80"/>
      <c r="BG18" s="82"/>
      <c r="BH18" s="79"/>
      <c r="BI18" s="80"/>
      <c r="BJ18" s="82"/>
      <c r="BK18" s="80"/>
      <c r="BL18" s="80"/>
      <c r="BM18" s="82"/>
      <c r="BN18" s="3"/>
      <c r="BO18" s="3"/>
    </row>
    <row r="19" spans="1:67" ht="12.75">
      <c r="A19" s="33" t="s">
        <v>29</v>
      </c>
      <c r="B19" s="7"/>
      <c r="C19" s="34"/>
      <c r="D19" s="3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71"/>
      <c r="AB19" s="72"/>
      <c r="AC19" s="72"/>
      <c r="AD19" s="98" t="s">
        <v>30</v>
      </c>
      <c r="AE19" s="72"/>
      <c r="AF19" s="99" t="s">
        <v>31</v>
      </c>
      <c r="AG19" s="98" t="s">
        <v>30</v>
      </c>
      <c r="AH19" s="72"/>
      <c r="AI19" s="99" t="s">
        <v>31</v>
      </c>
      <c r="AJ19" s="100" t="s">
        <v>30</v>
      </c>
      <c r="AK19" s="72"/>
      <c r="AL19" s="99" t="s">
        <v>31</v>
      </c>
      <c r="AM19" s="98" t="s">
        <v>30</v>
      </c>
      <c r="AN19" s="72"/>
      <c r="AO19" s="99" t="s">
        <v>31</v>
      </c>
      <c r="AP19" s="98" t="s">
        <v>30</v>
      </c>
      <c r="AQ19" s="72"/>
      <c r="AR19" s="99" t="s">
        <v>31</v>
      </c>
      <c r="AS19" s="98" t="s">
        <v>30</v>
      </c>
      <c r="AT19" s="72"/>
      <c r="AU19" s="99" t="s">
        <v>31</v>
      </c>
      <c r="AV19" s="98" t="s">
        <v>30</v>
      </c>
      <c r="AW19" s="72"/>
      <c r="AX19" s="99" t="s">
        <v>31</v>
      </c>
      <c r="AY19" s="98" t="s">
        <v>30</v>
      </c>
      <c r="AZ19" s="72"/>
      <c r="BA19" s="99" t="s">
        <v>31</v>
      </c>
      <c r="BB19" s="98" t="s">
        <v>30</v>
      </c>
      <c r="BC19" s="72"/>
      <c r="BD19" s="99" t="s">
        <v>31</v>
      </c>
      <c r="BE19" s="98" t="s">
        <v>30</v>
      </c>
      <c r="BF19" s="72"/>
      <c r="BG19" s="99" t="s">
        <v>31</v>
      </c>
      <c r="BH19" s="98" t="s">
        <v>30</v>
      </c>
      <c r="BI19" s="72"/>
      <c r="BJ19" s="99" t="s">
        <v>31</v>
      </c>
      <c r="BK19" s="100" t="s">
        <v>30</v>
      </c>
      <c r="BL19" s="72"/>
      <c r="BM19" s="99" t="s">
        <v>31</v>
      </c>
      <c r="BN19" s="3"/>
      <c r="BO19" s="5"/>
    </row>
    <row r="20" spans="1:67" ht="12.75">
      <c r="A20" s="31"/>
      <c r="B20" s="17"/>
      <c r="C20" s="32" t="s">
        <v>32</v>
      </c>
      <c r="D20" s="56"/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79"/>
      <c r="AB20" s="80"/>
      <c r="AC20" s="80"/>
      <c r="AD20" s="101" t="s">
        <v>33</v>
      </c>
      <c r="AE20" s="102" t="s">
        <v>34</v>
      </c>
      <c r="AF20" s="103" t="s">
        <v>35</v>
      </c>
      <c r="AG20" s="101" t="s">
        <v>33</v>
      </c>
      <c r="AH20" s="102" t="s">
        <v>34</v>
      </c>
      <c r="AI20" s="103" t="s">
        <v>35</v>
      </c>
      <c r="AJ20" s="102" t="s">
        <v>33</v>
      </c>
      <c r="AK20" s="102" t="s">
        <v>34</v>
      </c>
      <c r="AL20" s="103" t="s">
        <v>35</v>
      </c>
      <c r="AM20" s="101" t="s">
        <v>33</v>
      </c>
      <c r="AN20" s="102" t="s">
        <v>34</v>
      </c>
      <c r="AO20" s="103" t="s">
        <v>35</v>
      </c>
      <c r="AP20" s="101" t="s">
        <v>33</v>
      </c>
      <c r="AQ20" s="102" t="s">
        <v>34</v>
      </c>
      <c r="AR20" s="103" t="s">
        <v>35</v>
      </c>
      <c r="AS20" s="101" t="s">
        <v>33</v>
      </c>
      <c r="AT20" s="102" t="s">
        <v>34</v>
      </c>
      <c r="AU20" s="103" t="s">
        <v>35</v>
      </c>
      <c r="AV20" s="101" t="s">
        <v>33</v>
      </c>
      <c r="AW20" s="102" t="s">
        <v>34</v>
      </c>
      <c r="AX20" s="103" t="s">
        <v>35</v>
      </c>
      <c r="AY20" s="101" t="s">
        <v>33</v>
      </c>
      <c r="AZ20" s="102" t="s">
        <v>34</v>
      </c>
      <c r="BA20" s="103" t="s">
        <v>35</v>
      </c>
      <c r="BB20" s="101" t="s">
        <v>33</v>
      </c>
      <c r="BC20" s="102" t="s">
        <v>34</v>
      </c>
      <c r="BD20" s="103" t="s">
        <v>35</v>
      </c>
      <c r="BE20" s="101" t="s">
        <v>33</v>
      </c>
      <c r="BF20" s="102" t="s">
        <v>34</v>
      </c>
      <c r="BG20" s="103" t="s">
        <v>35</v>
      </c>
      <c r="BH20" s="101" t="s">
        <v>33</v>
      </c>
      <c r="BI20" s="102" t="s">
        <v>34</v>
      </c>
      <c r="BJ20" s="103" t="s">
        <v>35</v>
      </c>
      <c r="BK20" s="102" t="s">
        <v>33</v>
      </c>
      <c r="BL20" s="102" t="s">
        <v>34</v>
      </c>
      <c r="BM20" s="103" t="s">
        <v>35</v>
      </c>
      <c r="BN20" s="3"/>
      <c r="BO20" s="3"/>
    </row>
    <row r="21" spans="1:67" ht="12.75">
      <c r="A21" s="48"/>
      <c r="B21" s="48"/>
      <c r="C21" s="48"/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87"/>
      <c r="AB21" s="88"/>
      <c r="AC21" s="88"/>
      <c r="AD21" s="87"/>
      <c r="AE21" s="88"/>
      <c r="AF21" s="104" t="s">
        <v>36</v>
      </c>
      <c r="AG21" s="87"/>
      <c r="AH21" s="88"/>
      <c r="AI21" s="104" t="s">
        <v>36</v>
      </c>
      <c r="AJ21" s="88"/>
      <c r="AK21" s="88"/>
      <c r="AL21" s="104" t="s">
        <v>36</v>
      </c>
      <c r="AM21" s="87"/>
      <c r="AN21" s="88"/>
      <c r="AO21" s="104" t="s">
        <v>36</v>
      </c>
      <c r="AP21" s="87"/>
      <c r="AQ21" s="88"/>
      <c r="AR21" s="104" t="s">
        <v>36</v>
      </c>
      <c r="AS21" s="87"/>
      <c r="AT21" s="88"/>
      <c r="AU21" s="104" t="s">
        <v>36</v>
      </c>
      <c r="AV21" s="87"/>
      <c r="AW21" s="88"/>
      <c r="AX21" s="104" t="s">
        <v>36</v>
      </c>
      <c r="AY21" s="87"/>
      <c r="AZ21" s="88"/>
      <c r="BA21" s="104" t="s">
        <v>36</v>
      </c>
      <c r="BB21" s="87"/>
      <c r="BC21" s="88"/>
      <c r="BD21" s="104" t="s">
        <v>36</v>
      </c>
      <c r="BE21" s="87"/>
      <c r="BF21" s="88"/>
      <c r="BG21" s="104" t="s">
        <v>36</v>
      </c>
      <c r="BH21" s="87"/>
      <c r="BI21" s="88"/>
      <c r="BJ21" s="104" t="s">
        <v>36</v>
      </c>
      <c r="BK21" s="88"/>
      <c r="BL21" s="88"/>
      <c r="BM21" s="104" t="s">
        <v>36</v>
      </c>
      <c r="BN21" s="3"/>
      <c r="BO21" s="2"/>
    </row>
    <row r="22" spans="1:67" ht="12.75">
      <c r="A22" s="48"/>
      <c r="B22" s="48"/>
      <c r="C22" s="48"/>
      <c r="D22" s="4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79"/>
      <c r="AB22" s="80"/>
      <c r="AC22" s="80"/>
      <c r="AD22" s="92">
        <f>-(AD5+AD6)</f>
        <v>0</v>
      </c>
      <c r="AE22" s="105">
        <v>0</v>
      </c>
      <c r="AF22" s="106">
        <f aca="true" t="shared" si="0" ref="AF22:AF42">NPV(AE22,AD$23:AD$42)+AD$22</f>
        <v>0</v>
      </c>
      <c r="AG22" s="92">
        <f>-(AG5+AG6)</f>
        <v>0</v>
      </c>
      <c r="AH22" s="105">
        <v>0</v>
      </c>
      <c r="AI22" s="106">
        <f aca="true" t="shared" si="1" ref="AI22:AI42">NPV(AH22,AG$23:AG$42)+AG$22</f>
        <v>0</v>
      </c>
      <c r="AJ22" s="94">
        <f>-(AJ5+AJ6)</f>
        <v>0</v>
      </c>
      <c r="AK22" s="105">
        <v>0</v>
      </c>
      <c r="AL22" s="106">
        <f aca="true" t="shared" si="2" ref="AL22:AL42">NPV(AK22,AJ$23:AJ$42)+AJ$22</f>
        <v>0</v>
      </c>
      <c r="AM22" s="92">
        <f>-(AM5+AM6)</f>
        <v>0</v>
      </c>
      <c r="AN22" s="105">
        <v>0</v>
      </c>
      <c r="AO22" s="106">
        <f aca="true" t="shared" si="3" ref="AO22:AO42">NPV(AN22,AM$23:AM$42)+AM$22</f>
        <v>0</v>
      </c>
      <c r="AP22" s="92">
        <f>-(AP5+AP6)</f>
        <v>0</v>
      </c>
      <c r="AQ22" s="105">
        <v>0</v>
      </c>
      <c r="AR22" s="106">
        <f aca="true" t="shared" si="4" ref="AR22:AR42">NPV(AQ22,AP$23:AP$42)+AP$22</f>
        <v>0</v>
      </c>
      <c r="AS22" s="92">
        <f>-(AS5+AS6)</f>
        <v>0</v>
      </c>
      <c r="AT22" s="105">
        <v>0</v>
      </c>
      <c r="AU22" s="106">
        <f aca="true" t="shared" si="5" ref="AU22:AU42">NPV(AT22,AS$23:AS$42)+AS$22</f>
        <v>0</v>
      </c>
      <c r="AV22" s="92">
        <f>-(AV5+AV6)</f>
        <v>0</v>
      </c>
      <c r="AW22" s="105">
        <v>0</v>
      </c>
      <c r="AX22" s="106">
        <f aca="true" t="shared" si="6" ref="AX22:AX42">NPV(AW22,AV$23:AV$42)+AV$22</f>
        <v>0</v>
      </c>
      <c r="AY22" s="92">
        <f>-(AY5+AY6)</f>
        <v>0</v>
      </c>
      <c r="AZ22" s="105">
        <v>0</v>
      </c>
      <c r="BA22" s="106">
        <f aca="true" t="shared" si="7" ref="BA22:BA42">NPV(AZ22,AY$23:AY$42)+AY$22</f>
        <v>0</v>
      </c>
      <c r="BB22" s="92">
        <f>-(BB5+BB6)</f>
        <v>0</v>
      </c>
      <c r="BC22" s="105">
        <v>0</v>
      </c>
      <c r="BD22" s="106">
        <f aca="true" t="shared" si="8" ref="BD22:BD42">NPV(BC22,BB$23:BB$42)+BB$22</f>
        <v>0</v>
      </c>
      <c r="BE22" s="92">
        <f>-(BE5+BE6)</f>
        <v>0</v>
      </c>
      <c r="BF22" s="105">
        <v>0</v>
      </c>
      <c r="BG22" s="106">
        <f aca="true" t="shared" si="9" ref="BG22:BG42">NPV(BF22,BE$23:BE$42)+BE$22</f>
        <v>0</v>
      </c>
      <c r="BH22" s="92">
        <f>-(BH5+BH6)</f>
        <v>0</v>
      </c>
      <c r="BI22" s="105">
        <v>0</v>
      </c>
      <c r="BJ22" s="106">
        <f aca="true" t="shared" si="10" ref="BJ22:BJ42">NPV(BI22,BH$23:BH$42)+BH$22</f>
        <v>0</v>
      </c>
      <c r="BK22" s="94">
        <f>-(BK5+BK6)</f>
        <v>0</v>
      </c>
      <c r="BL22" s="105">
        <v>0</v>
      </c>
      <c r="BM22" s="106">
        <f aca="true" t="shared" si="11" ref="BM22:BM42">NPV(BL22,BK$23:BK$42)+BK$22</f>
        <v>0</v>
      </c>
      <c r="BN22" s="3"/>
      <c r="BO22" s="3"/>
    </row>
    <row r="23" spans="1:67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79"/>
      <c r="AB23" s="80"/>
      <c r="AC23" s="80"/>
      <c r="AD23" s="92">
        <f aca="true" t="shared" si="12" ref="AD23:AD42">IF($A49&lt;=$D$7,((AD$10-AD$11)*$B49-AD$13+IF($A49=$D$7,AD$6+AD$8,0)),0)</f>
        <v>0</v>
      </c>
      <c r="AE23" s="105">
        <f aca="true" t="shared" si="13" ref="AE23:AE42">AE22+0.05</f>
        <v>0.04999999999999999</v>
      </c>
      <c r="AF23" s="106">
        <f t="shared" si="0"/>
        <v>0</v>
      </c>
      <c r="AG23" s="92">
        <f aca="true" t="shared" si="14" ref="AG23:AG42">IF($A49&lt;=$D$7,((AG$10-AG$11)*$B49-AG$13+IF($A49=$D$7,AG$6+AG$8,0)),0)</f>
        <v>0</v>
      </c>
      <c r="AH23" s="105">
        <f aca="true" t="shared" si="15" ref="AH23:AH42">AH22+0.05</f>
        <v>0.04999999999999999</v>
      </c>
      <c r="AI23" s="106">
        <f t="shared" si="1"/>
        <v>0</v>
      </c>
      <c r="AJ23" s="94">
        <f aca="true" t="shared" si="16" ref="AJ23:AJ42">IF($A49&lt;=$D$7,((AJ$10-AJ$11)*$B49-AJ$13+IF($A49=$D$7,AJ$6+AJ$8,0)),0)</f>
        <v>0</v>
      </c>
      <c r="AK23" s="105">
        <f aca="true" t="shared" si="17" ref="AK23:AK42">AK22+0.05</f>
        <v>0.04999999999999999</v>
      </c>
      <c r="AL23" s="106">
        <f t="shared" si="2"/>
        <v>0</v>
      </c>
      <c r="AM23" s="92">
        <f aca="true" t="shared" si="18" ref="AM23:AM42">IF($A49&lt;=$D$7,((AM$10-AM$11)*$B49-AM$13+IF($A49=$D$7,AM$6+AM$8,0)),0)</f>
        <v>0</v>
      </c>
      <c r="AN23" s="105">
        <f aca="true" t="shared" si="19" ref="AN23:AN42">AN22+0.05</f>
        <v>0.04999999999999999</v>
      </c>
      <c r="AO23" s="106">
        <f t="shared" si="3"/>
        <v>0</v>
      </c>
      <c r="AP23" s="92">
        <f aca="true" t="shared" si="20" ref="AP23:AP42">IF($A49&lt;=$D$7,((AP$10-AP$11)*$B49-AP$13+IF($A49=$D$7,AP$6+AP$8,0)),0)</f>
        <v>0</v>
      </c>
      <c r="AQ23" s="105">
        <f aca="true" t="shared" si="21" ref="AQ23:AQ42">AQ22+0.05</f>
        <v>0.04999999999999999</v>
      </c>
      <c r="AR23" s="106">
        <f t="shared" si="4"/>
        <v>0</v>
      </c>
      <c r="AS23" s="92">
        <f aca="true" t="shared" si="22" ref="AS23:AS42">IF($A49&lt;=$D$7,((AS$10-AS$11)*$B49-AS$13+IF($A49=$D$7,AS$6+AS$8,0)),0)</f>
        <v>0</v>
      </c>
      <c r="AT23" s="105">
        <f aca="true" t="shared" si="23" ref="AT23:AT42">AT22+0.05</f>
        <v>0.04999999999999999</v>
      </c>
      <c r="AU23" s="106">
        <f t="shared" si="5"/>
        <v>0</v>
      </c>
      <c r="AV23" s="92">
        <f aca="true" t="shared" si="24" ref="AV23:AV42">IF($A49&lt;=$D$7,((AV$10-AV$11)*$B49-AV$13+IF($A49=$D$7,AV$6+AV$8,0)),0)</f>
        <v>0</v>
      </c>
      <c r="AW23" s="105">
        <f aca="true" t="shared" si="25" ref="AW23:AW42">AW22+0.05</f>
        <v>0.04999999999999999</v>
      </c>
      <c r="AX23" s="106">
        <f t="shared" si="6"/>
        <v>0</v>
      </c>
      <c r="AY23" s="92">
        <f aca="true" t="shared" si="26" ref="AY23:AY42">IF($A49&lt;=$D$7,((AY$10-AY$11)*$B49-AY$13+IF($A49=$D$7,AY$6+AY$8,0)),0)</f>
        <v>0</v>
      </c>
      <c r="AZ23" s="105">
        <f aca="true" t="shared" si="27" ref="AZ23:AZ42">AZ22+0.05</f>
        <v>0.04999999999999999</v>
      </c>
      <c r="BA23" s="106">
        <f t="shared" si="7"/>
        <v>0</v>
      </c>
      <c r="BB23" s="92">
        <f aca="true" t="shared" si="28" ref="BB23:BB42">IF($A49&lt;=$D$7,((BB$10-BB$11)*$BB$12-BB$13+IF($A49=$D$7,BB$6+BB$8,0)),0)</f>
        <v>0</v>
      </c>
      <c r="BC23" s="105">
        <f aca="true" t="shared" si="29" ref="BC23:BC42">BC22+0.05</f>
        <v>0.04999999999999999</v>
      </c>
      <c r="BD23" s="106">
        <f t="shared" si="8"/>
        <v>0</v>
      </c>
      <c r="BE23" s="92">
        <f aca="true" t="shared" si="30" ref="BE23:BE42">IF($A49&lt;=$D$7,((BE$10-BE$11)*$BE$12-BE$13+IF($A49=$D$7,BE$6+BE$8,0)),0)</f>
        <v>0</v>
      </c>
      <c r="BF23" s="105">
        <f aca="true" t="shared" si="31" ref="BF23:BF42">BF22+0.05</f>
        <v>0.04999999999999999</v>
      </c>
      <c r="BG23" s="106">
        <f t="shared" si="9"/>
        <v>0</v>
      </c>
      <c r="BH23" s="92">
        <f aca="true" t="shared" si="32" ref="BH23:BH42">IF($A49&lt;=$D$7,((BH$10-BH$11)*$B49-BH$13+IF($A49=$D$7,BH$6+BH$8,0)),0)</f>
        <v>0</v>
      </c>
      <c r="BI23" s="105">
        <f aca="true" t="shared" si="33" ref="BI23:BI42">BI22+0.05</f>
        <v>0.04999999999999999</v>
      </c>
      <c r="BJ23" s="106">
        <f t="shared" si="10"/>
        <v>0</v>
      </c>
      <c r="BK23" s="94">
        <f aca="true" t="shared" si="34" ref="BK23:BK42">IF($A49&lt;=$D$7,((BK$10-BK$11)*$B49-BK$13+IF($A49=$D$7,BK$6+BK$8,0)),0)</f>
        <v>0</v>
      </c>
      <c r="BL23" s="105">
        <f aca="true" t="shared" si="35" ref="BL23:BL42">BL22+0.05</f>
        <v>0.04999999999999999</v>
      </c>
      <c r="BM23" s="106">
        <f t="shared" si="11"/>
        <v>0</v>
      </c>
      <c r="BN23" s="3"/>
      <c r="BO23" s="3"/>
    </row>
    <row r="24" spans="27:67" ht="12.75">
      <c r="AA24" s="79"/>
      <c r="AB24" s="80"/>
      <c r="AC24" s="80"/>
      <c r="AD24" s="92">
        <f t="shared" si="12"/>
        <v>0</v>
      </c>
      <c r="AE24" s="105">
        <f t="shared" si="13"/>
        <v>0.09999999999999998</v>
      </c>
      <c r="AF24" s="106">
        <f t="shared" si="0"/>
        <v>0</v>
      </c>
      <c r="AG24" s="92">
        <f t="shared" si="14"/>
        <v>0</v>
      </c>
      <c r="AH24" s="105">
        <f t="shared" si="15"/>
        <v>0.09999999999999998</v>
      </c>
      <c r="AI24" s="106">
        <f t="shared" si="1"/>
        <v>0</v>
      </c>
      <c r="AJ24" s="94">
        <f t="shared" si="16"/>
        <v>0</v>
      </c>
      <c r="AK24" s="105">
        <f t="shared" si="17"/>
        <v>0.09999999999999998</v>
      </c>
      <c r="AL24" s="106">
        <f t="shared" si="2"/>
        <v>0</v>
      </c>
      <c r="AM24" s="92">
        <f t="shared" si="18"/>
        <v>0</v>
      </c>
      <c r="AN24" s="105">
        <f t="shared" si="19"/>
        <v>0.09999999999999998</v>
      </c>
      <c r="AO24" s="106">
        <f t="shared" si="3"/>
        <v>0</v>
      </c>
      <c r="AP24" s="92">
        <f t="shared" si="20"/>
        <v>0</v>
      </c>
      <c r="AQ24" s="105">
        <f t="shared" si="21"/>
        <v>0.09999999999999998</v>
      </c>
      <c r="AR24" s="106">
        <f t="shared" si="4"/>
        <v>0</v>
      </c>
      <c r="AS24" s="92">
        <f t="shared" si="22"/>
        <v>0</v>
      </c>
      <c r="AT24" s="105">
        <f t="shared" si="23"/>
        <v>0.09999999999999998</v>
      </c>
      <c r="AU24" s="106">
        <f t="shared" si="5"/>
        <v>0</v>
      </c>
      <c r="AV24" s="92">
        <f t="shared" si="24"/>
        <v>0</v>
      </c>
      <c r="AW24" s="105">
        <f t="shared" si="25"/>
        <v>0.09999999999999998</v>
      </c>
      <c r="AX24" s="106">
        <f t="shared" si="6"/>
        <v>0</v>
      </c>
      <c r="AY24" s="92">
        <f t="shared" si="26"/>
        <v>0</v>
      </c>
      <c r="AZ24" s="105">
        <f t="shared" si="27"/>
        <v>0.09999999999999998</v>
      </c>
      <c r="BA24" s="106">
        <f t="shared" si="7"/>
        <v>0</v>
      </c>
      <c r="BB24" s="92">
        <f t="shared" si="28"/>
        <v>0</v>
      </c>
      <c r="BC24" s="105">
        <f t="shared" si="29"/>
        <v>0.09999999999999998</v>
      </c>
      <c r="BD24" s="106">
        <f t="shared" si="8"/>
        <v>0</v>
      </c>
      <c r="BE24" s="92">
        <f t="shared" si="30"/>
        <v>0</v>
      </c>
      <c r="BF24" s="105">
        <f t="shared" si="31"/>
        <v>0.09999999999999998</v>
      </c>
      <c r="BG24" s="106">
        <f t="shared" si="9"/>
        <v>0</v>
      </c>
      <c r="BH24" s="92">
        <f t="shared" si="32"/>
        <v>0</v>
      </c>
      <c r="BI24" s="105">
        <f t="shared" si="33"/>
        <v>0.09999999999999998</v>
      </c>
      <c r="BJ24" s="106">
        <f t="shared" si="10"/>
        <v>0</v>
      </c>
      <c r="BK24" s="94">
        <f t="shared" si="34"/>
        <v>0</v>
      </c>
      <c r="BL24" s="105">
        <f t="shared" si="35"/>
        <v>0.09999999999999998</v>
      </c>
      <c r="BM24" s="106">
        <f t="shared" si="11"/>
        <v>0</v>
      </c>
      <c r="BN24" s="3"/>
      <c r="BO24" s="3"/>
    </row>
    <row r="25" spans="1:67" ht="12.75">
      <c r="A25" s="6" t="s">
        <v>37</v>
      </c>
      <c r="B25" s="7"/>
      <c r="C25" s="7"/>
      <c r="D25" s="7"/>
      <c r="E25" s="8"/>
      <c r="AA25" s="79"/>
      <c r="AB25" s="80"/>
      <c r="AC25" s="80"/>
      <c r="AD25" s="92">
        <f t="shared" si="12"/>
        <v>0</v>
      </c>
      <c r="AE25" s="105">
        <f t="shared" si="13"/>
        <v>0.14999999999999997</v>
      </c>
      <c r="AF25" s="106">
        <f t="shared" si="0"/>
        <v>0</v>
      </c>
      <c r="AG25" s="92">
        <f t="shared" si="14"/>
        <v>0</v>
      </c>
      <c r="AH25" s="105">
        <f t="shared" si="15"/>
        <v>0.14999999999999997</v>
      </c>
      <c r="AI25" s="106">
        <f t="shared" si="1"/>
        <v>0</v>
      </c>
      <c r="AJ25" s="94">
        <f t="shared" si="16"/>
        <v>0</v>
      </c>
      <c r="AK25" s="105">
        <f t="shared" si="17"/>
        <v>0.14999999999999997</v>
      </c>
      <c r="AL25" s="106">
        <f t="shared" si="2"/>
        <v>0</v>
      </c>
      <c r="AM25" s="92">
        <f t="shared" si="18"/>
        <v>0</v>
      </c>
      <c r="AN25" s="105">
        <f t="shared" si="19"/>
        <v>0.14999999999999997</v>
      </c>
      <c r="AO25" s="106">
        <f t="shared" si="3"/>
        <v>0</v>
      </c>
      <c r="AP25" s="92">
        <f t="shared" si="20"/>
        <v>0</v>
      </c>
      <c r="AQ25" s="105">
        <f t="shared" si="21"/>
        <v>0.14999999999999997</v>
      </c>
      <c r="AR25" s="106">
        <f t="shared" si="4"/>
        <v>0</v>
      </c>
      <c r="AS25" s="92">
        <f t="shared" si="22"/>
        <v>0</v>
      </c>
      <c r="AT25" s="105">
        <f t="shared" si="23"/>
        <v>0.14999999999999997</v>
      </c>
      <c r="AU25" s="106">
        <f t="shared" si="5"/>
        <v>0</v>
      </c>
      <c r="AV25" s="92">
        <f t="shared" si="24"/>
        <v>0</v>
      </c>
      <c r="AW25" s="105">
        <f t="shared" si="25"/>
        <v>0.14999999999999997</v>
      </c>
      <c r="AX25" s="106">
        <f t="shared" si="6"/>
        <v>0</v>
      </c>
      <c r="AY25" s="92">
        <f t="shared" si="26"/>
        <v>0</v>
      </c>
      <c r="AZ25" s="105">
        <f t="shared" si="27"/>
        <v>0.14999999999999997</v>
      </c>
      <c r="BA25" s="106">
        <f t="shared" si="7"/>
        <v>0</v>
      </c>
      <c r="BB25" s="92">
        <f t="shared" si="28"/>
        <v>0</v>
      </c>
      <c r="BC25" s="105">
        <f t="shared" si="29"/>
        <v>0.14999999999999997</v>
      </c>
      <c r="BD25" s="106">
        <f t="shared" si="8"/>
        <v>0</v>
      </c>
      <c r="BE25" s="92">
        <f t="shared" si="30"/>
        <v>0</v>
      </c>
      <c r="BF25" s="105">
        <f t="shared" si="31"/>
        <v>0.14999999999999997</v>
      </c>
      <c r="BG25" s="106">
        <f t="shared" si="9"/>
        <v>0</v>
      </c>
      <c r="BH25" s="92">
        <f t="shared" si="32"/>
        <v>0</v>
      </c>
      <c r="BI25" s="105">
        <f t="shared" si="33"/>
        <v>0.14999999999999997</v>
      </c>
      <c r="BJ25" s="106">
        <f t="shared" si="10"/>
        <v>0</v>
      </c>
      <c r="BK25" s="94">
        <f t="shared" si="34"/>
        <v>0</v>
      </c>
      <c r="BL25" s="105">
        <f t="shared" si="35"/>
        <v>0.14999999999999997</v>
      </c>
      <c r="BM25" s="106">
        <f t="shared" si="11"/>
        <v>0</v>
      </c>
      <c r="BN25" s="3"/>
      <c r="BO25" s="3"/>
    </row>
    <row r="26" spans="1:67" ht="12.75">
      <c r="A26" s="41" t="s">
        <v>38</v>
      </c>
      <c r="B26" s="40"/>
      <c r="C26" s="9">
        <f>-D20</f>
        <v>0</v>
      </c>
      <c r="D26" s="10">
        <v>0</v>
      </c>
      <c r="E26" s="11">
        <f>D20</f>
        <v>0</v>
      </c>
      <c r="AA26" s="79"/>
      <c r="AB26" s="80"/>
      <c r="AC26" s="80"/>
      <c r="AD26" s="92">
        <f t="shared" si="12"/>
        <v>0</v>
      </c>
      <c r="AE26" s="105">
        <f t="shared" si="13"/>
        <v>0.19999999999999996</v>
      </c>
      <c r="AF26" s="106">
        <f t="shared" si="0"/>
        <v>0</v>
      </c>
      <c r="AG26" s="92">
        <f t="shared" si="14"/>
        <v>0</v>
      </c>
      <c r="AH26" s="105">
        <f t="shared" si="15"/>
        <v>0.19999999999999996</v>
      </c>
      <c r="AI26" s="106">
        <f t="shared" si="1"/>
        <v>0</v>
      </c>
      <c r="AJ26" s="94">
        <f t="shared" si="16"/>
        <v>0</v>
      </c>
      <c r="AK26" s="105">
        <f t="shared" si="17"/>
        <v>0.19999999999999996</v>
      </c>
      <c r="AL26" s="106">
        <f t="shared" si="2"/>
        <v>0</v>
      </c>
      <c r="AM26" s="92">
        <f t="shared" si="18"/>
        <v>0</v>
      </c>
      <c r="AN26" s="105">
        <f t="shared" si="19"/>
        <v>0.19999999999999996</v>
      </c>
      <c r="AO26" s="106">
        <f t="shared" si="3"/>
        <v>0</v>
      </c>
      <c r="AP26" s="92">
        <f t="shared" si="20"/>
        <v>0</v>
      </c>
      <c r="AQ26" s="105">
        <f t="shared" si="21"/>
        <v>0.19999999999999996</v>
      </c>
      <c r="AR26" s="106">
        <f t="shared" si="4"/>
        <v>0</v>
      </c>
      <c r="AS26" s="92">
        <f t="shared" si="22"/>
        <v>0</v>
      </c>
      <c r="AT26" s="105">
        <f t="shared" si="23"/>
        <v>0.19999999999999996</v>
      </c>
      <c r="AU26" s="106">
        <f t="shared" si="5"/>
        <v>0</v>
      </c>
      <c r="AV26" s="92">
        <f t="shared" si="24"/>
        <v>0</v>
      </c>
      <c r="AW26" s="105">
        <f t="shared" si="25"/>
        <v>0.19999999999999996</v>
      </c>
      <c r="AX26" s="106">
        <f t="shared" si="6"/>
        <v>0</v>
      </c>
      <c r="AY26" s="92">
        <f t="shared" si="26"/>
        <v>0</v>
      </c>
      <c r="AZ26" s="105">
        <f t="shared" si="27"/>
        <v>0.19999999999999996</v>
      </c>
      <c r="BA26" s="106">
        <f t="shared" si="7"/>
        <v>0</v>
      </c>
      <c r="BB26" s="92">
        <f t="shared" si="28"/>
        <v>0</v>
      </c>
      <c r="BC26" s="105">
        <f t="shared" si="29"/>
        <v>0.19999999999999996</v>
      </c>
      <c r="BD26" s="106">
        <f t="shared" si="8"/>
        <v>0</v>
      </c>
      <c r="BE26" s="92">
        <f t="shared" si="30"/>
        <v>0</v>
      </c>
      <c r="BF26" s="105">
        <f t="shared" si="31"/>
        <v>0.19999999999999996</v>
      </c>
      <c r="BG26" s="106">
        <f t="shared" si="9"/>
        <v>0</v>
      </c>
      <c r="BH26" s="92">
        <f t="shared" si="32"/>
        <v>0</v>
      </c>
      <c r="BI26" s="105">
        <f t="shared" si="33"/>
        <v>0.19999999999999996</v>
      </c>
      <c r="BJ26" s="106">
        <f t="shared" si="10"/>
        <v>0</v>
      </c>
      <c r="BK26" s="94">
        <f t="shared" si="34"/>
        <v>0</v>
      </c>
      <c r="BL26" s="105">
        <f t="shared" si="35"/>
        <v>0.19999999999999996</v>
      </c>
      <c r="BM26" s="106">
        <f t="shared" si="11"/>
        <v>0</v>
      </c>
      <c r="BN26" s="3"/>
      <c r="BO26" s="3"/>
    </row>
    <row r="27" spans="1:67" ht="12.75">
      <c r="A27" s="12" t="s">
        <v>11</v>
      </c>
      <c r="B27" s="5"/>
      <c r="C27" s="22">
        <f>AD15</f>
        <v>0</v>
      </c>
      <c r="D27" s="22">
        <f aca="true" t="shared" si="36" ref="D27:D32">$D$16</f>
        <v>0</v>
      </c>
      <c r="E27" s="23">
        <f>AG15</f>
        <v>0</v>
      </c>
      <c r="AA27" s="79"/>
      <c r="AB27" s="80"/>
      <c r="AC27" s="80"/>
      <c r="AD27" s="92">
        <f t="shared" si="12"/>
        <v>0</v>
      </c>
      <c r="AE27" s="105">
        <f t="shared" si="13"/>
        <v>0.24999999999999994</v>
      </c>
      <c r="AF27" s="106">
        <f t="shared" si="0"/>
        <v>0</v>
      </c>
      <c r="AG27" s="92">
        <f t="shared" si="14"/>
        <v>0</v>
      </c>
      <c r="AH27" s="105">
        <f t="shared" si="15"/>
        <v>0.24999999999999994</v>
      </c>
      <c r="AI27" s="106">
        <f t="shared" si="1"/>
        <v>0</v>
      </c>
      <c r="AJ27" s="94">
        <f t="shared" si="16"/>
        <v>0</v>
      </c>
      <c r="AK27" s="105">
        <f t="shared" si="17"/>
        <v>0.24999999999999994</v>
      </c>
      <c r="AL27" s="106">
        <f t="shared" si="2"/>
        <v>0</v>
      </c>
      <c r="AM27" s="92">
        <f t="shared" si="18"/>
        <v>0</v>
      </c>
      <c r="AN27" s="105">
        <f t="shared" si="19"/>
        <v>0.24999999999999994</v>
      </c>
      <c r="AO27" s="106">
        <f t="shared" si="3"/>
        <v>0</v>
      </c>
      <c r="AP27" s="92">
        <f t="shared" si="20"/>
        <v>0</v>
      </c>
      <c r="AQ27" s="105">
        <f t="shared" si="21"/>
        <v>0.24999999999999994</v>
      </c>
      <c r="AR27" s="106">
        <f t="shared" si="4"/>
        <v>0</v>
      </c>
      <c r="AS27" s="92">
        <f t="shared" si="22"/>
        <v>0</v>
      </c>
      <c r="AT27" s="105">
        <f t="shared" si="23"/>
        <v>0.24999999999999994</v>
      </c>
      <c r="AU27" s="106">
        <f t="shared" si="5"/>
        <v>0</v>
      </c>
      <c r="AV27" s="92">
        <f t="shared" si="24"/>
        <v>0</v>
      </c>
      <c r="AW27" s="105">
        <f t="shared" si="25"/>
        <v>0.24999999999999994</v>
      </c>
      <c r="AX27" s="106">
        <f t="shared" si="6"/>
        <v>0</v>
      </c>
      <c r="AY27" s="92">
        <f t="shared" si="26"/>
        <v>0</v>
      </c>
      <c r="AZ27" s="105">
        <f t="shared" si="27"/>
        <v>0.24999999999999994</v>
      </c>
      <c r="BA27" s="106">
        <f t="shared" si="7"/>
        <v>0</v>
      </c>
      <c r="BB27" s="92">
        <f t="shared" si="28"/>
        <v>0</v>
      </c>
      <c r="BC27" s="105">
        <f t="shared" si="29"/>
        <v>0.24999999999999994</v>
      </c>
      <c r="BD27" s="106">
        <f t="shared" si="8"/>
        <v>0</v>
      </c>
      <c r="BE27" s="92">
        <f t="shared" si="30"/>
        <v>0</v>
      </c>
      <c r="BF27" s="105">
        <f t="shared" si="31"/>
        <v>0.24999999999999994</v>
      </c>
      <c r="BG27" s="106">
        <f t="shared" si="9"/>
        <v>0</v>
      </c>
      <c r="BH27" s="92">
        <f t="shared" si="32"/>
        <v>0</v>
      </c>
      <c r="BI27" s="105">
        <f t="shared" si="33"/>
        <v>0.24999999999999994</v>
      </c>
      <c r="BJ27" s="106">
        <f t="shared" si="10"/>
        <v>0</v>
      </c>
      <c r="BK27" s="94">
        <f t="shared" si="34"/>
        <v>0</v>
      </c>
      <c r="BL27" s="105">
        <f t="shared" si="35"/>
        <v>0.24999999999999994</v>
      </c>
      <c r="BM27" s="106">
        <f t="shared" si="11"/>
        <v>0</v>
      </c>
      <c r="BN27" s="3"/>
      <c r="BO27" s="3"/>
    </row>
    <row r="28" spans="1:70" ht="12.75">
      <c r="A28" s="12" t="s">
        <v>39</v>
      </c>
      <c r="B28" s="5"/>
      <c r="C28" s="22">
        <f>AJ15</f>
        <v>0</v>
      </c>
      <c r="D28" s="22">
        <f t="shared" si="36"/>
        <v>0</v>
      </c>
      <c r="E28" s="23">
        <f>AM15</f>
        <v>0</v>
      </c>
      <c r="AA28" s="79"/>
      <c r="AB28" s="80"/>
      <c r="AC28" s="80"/>
      <c r="AD28" s="92">
        <f t="shared" si="12"/>
        <v>0</v>
      </c>
      <c r="AE28" s="105">
        <f t="shared" si="13"/>
        <v>0.29999999999999993</v>
      </c>
      <c r="AF28" s="106">
        <f t="shared" si="0"/>
        <v>0</v>
      </c>
      <c r="AG28" s="92">
        <f t="shared" si="14"/>
        <v>0</v>
      </c>
      <c r="AH28" s="105">
        <f t="shared" si="15"/>
        <v>0.29999999999999993</v>
      </c>
      <c r="AI28" s="106">
        <f t="shared" si="1"/>
        <v>0</v>
      </c>
      <c r="AJ28" s="94">
        <f t="shared" si="16"/>
        <v>0</v>
      </c>
      <c r="AK28" s="105">
        <f t="shared" si="17"/>
        <v>0.29999999999999993</v>
      </c>
      <c r="AL28" s="106">
        <f t="shared" si="2"/>
        <v>0</v>
      </c>
      <c r="AM28" s="92">
        <f t="shared" si="18"/>
        <v>0</v>
      </c>
      <c r="AN28" s="105">
        <f t="shared" si="19"/>
        <v>0.29999999999999993</v>
      </c>
      <c r="AO28" s="106">
        <f t="shared" si="3"/>
        <v>0</v>
      </c>
      <c r="AP28" s="92">
        <f t="shared" si="20"/>
        <v>0</v>
      </c>
      <c r="AQ28" s="105">
        <f t="shared" si="21"/>
        <v>0.29999999999999993</v>
      </c>
      <c r="AR28" s="106">
        <f t="shared" si="4"/>
        <v>0</v>
      </c>
      <c r="AS28" s="92">
        <f t="shared" si="22"/>
        <v>0</v>
      </c>
      <c r="AT28" s="105">
        <f t="shared" si="23"/>
        <v>0.29999999999999993</v>
      </c>
      <c r="AU28" s="106">
        <f t="shared" si="5"/>
        <v>0</v>
      </c>
      <c r="AV28" s="92">
        <f t="shared" si="24"/>
        <v>0</v>
      </c>
      <c r="AW28" s="105">
        <f t="shared" si="25"/>
        <v>0.29999999999999993</v>
      </c>
      <c r="AX28" s="106">
        <f t="shared" si="6"/>
        <v>0</v>
      </c>
      <c r="AY28" s="92">
        <f t="shared" si="26"/>
        <v>0</v>
      </c>
      <c r="AZ28" s="105">
        <f t="shared" si="27"/>
        <v>0.29999999999999993</v>
      </c>
      <c r="BA28" s="106">
        <f t="shared" si="7"/>
        <v>0</v>
      </c>
      <c r="BB28" s="92">
        <f t="shared" si="28"/>
        <v>0</v>
      </c>
      <c r="BC28" s="105">
        <f t="shared" si="29"/>
        <v>0.29999999999999993</v>
      </c>
      <c r="BD28" s="106">
        <f t="shared" si="8"/>
        <v>0</v>
      </c>
      <c r="BE28" s="92">
        <f t="shared" si="30"/>
        <v>0</v>
      </c>
      <c r="BF28" s="105">
        <f t="shared" si="31"/>
        <v>0.29999999999999993</v>
      </c>
      <c r="BG28" s="106">
        <f t="shared" si="9"/>
        <v>0</v>
      </c>
      <c r="BH28" s="92">
        <f t="shared" si="32"/>
        <v>0</v>
      </c>
      <c r="BI28" s="105">
        <f t="shared" si="33"/>
        <v>0.29999999999999993</v>
      </c>
      <c r="BJ28" s="106">
        <f t="shared" si="10"/>
        <v>0</v>
      </c>
      <c r="BK28" s="94">
        <f t="shared" si="34"/>
        <v>0</v>
      </c>
      <c r="BL28" s="105">
        <f t="shared" si="35"/>
        <v>0.29999999999999993</v>
      </c>
      <c r="BM28" s="106">
        <f t="shared" si="11"/>
        <v>0</v>
      </c>
      <c r="BN28" s="5"/>
      <c r="BO28" s="5"/>
      <c r="BP28" s="13"/>
      <c r="BQ28" s="14"/>
      <c r="BR28" s="13"/>
    </row>
    <row r="29" spans="1:70" ht="12.75">
      <c r="A29" s="12" t="s">
        <v>5</v>
      </c>
      <c r="B29" s="5"/>
      <c r="C29" s="22">
        <f>AP15</f>
        <v>0</v>
      </c>
      <c r="D29" s="22">
        <f t="shared" si="36"/>
        <v>0</v>
      </c>
      <c r="E29" s="23">
        <f>AS15</f>
        <v>0</v>
      </c>
      <c r="AA29" s="79"/>
      <c r="AB29" s="80"/>
      <c r="AC29" s="80"/>
      <c r="AD29" s="92">
        <f t="shared" si="12"/>
        <v>0</v>
      </c>
      <c r="AE29" s="105">
        <f t="shared" si="13"/>
        <v>0.3499999999999999</v>
      </c>
      <c r="AF29" s="106">
        <f t="shared" si="0"/>
        <v>0</v>
      </c>
      <c r="AG29" s="92">
        <f t="shared" si="14"/>
        <v>0</v>
      </c>
      <c r="AH29" s="105">
        <f t="shared" si="15"/>
        <v>0.3499999999999999</v>
      </c>
      <c r="AI29" s="106">
        <f t="shared" si="1"/>
        <v>0</v>
      </c>
      <c r="AJ29" s="94">
        <f t="shared" si="16"/>
        <v>0</v>
      </c>
      <c r="AK29" s="105">
        <f t="shared" si="17"/>
        <v>0.3499999999999999</v>
      </c>
      <c r="AL29" s="106">
        <f t="shared" si="2"/>
        <v>0</v>
      </c>
      <c r="AM29" s="92">
        <f t="shared" si="18"/>
        <v>0</v>
      </c>
      <c r="AN29" s="105">
        <f t="shared" si="19"/>
        <v>0.3499999999999999</v>
      </c>
      <c r="AO29" s="106">
        <f t="shared" si="3"/>
        <v>0</v>
      </c>
      <c r="AP29" s="92">
        <f t="shared" si="20"/>
        <v>0</v>
      </c>
      <c r="AQ29" s="105">
        <f t="shared" si="21"/>
        <v>0.3499999999999999</v>
      </c>
      <c r="AR29" s="106">
        <f t="shared" si="4"/>
        <v>0</v>
      </c>
      <c r="AS29" s="92">
        <f t="shared" si="22"/>
        <v>0</v>
      </c>
      <c r="AT29" s="105">
        <f t="shared" si="23"/>
        <v>0.3499999999999999</v>
      </c>
      <c r="AU29" s="106">
        <f t="shared" si="5"/>
        <v>0</v>
      </c>
      <c r="AV29" s="92">
        <f t="shared" si="24"/>
        <v>0</v>
      </c>
      <c r="AW29" s="105">
        <f t="shared" si="25"/>
        <v>0.3499999999999999</v>
      </c>
      <c r="AX29" s="106">
        <f t="shared" si="6"/>
        <v>0</v>
      </c>
      <c r="AY29" s="92">
        <f t="shared" si="26"/>
        <v>0</v>
      </c>
      <c r="AZ29" s="105">
        <f t="shared" si="27"/>
        <v>0.3499999999999999</v>
      </c>
      <c r="BA29" s="106">
        <f t="shared" si="7"/>
        <v>0</v>
      </c>
      <c r="BB29" s="92">
        <f t="shared" si="28"/>
        <v>0</v>
      </c>
      <c r="BC29" s="105">
        <f t="shared" si="29"/>
        <v>0.3499999999999999</v>
      </c>
      <c r="BD29" s="106">
        <f t="shared" si="8"/>
        <v>0</v>
      </c>
      <c r="BE29" s="92">
        <f t="shared" si="30"/>
        <v>0</v>
      </c>
      <c r="BF29" s="105">
        <f t="shared" si="31"/>
        <v>0.3499999999999999</v>
      </c>
      <c r="BG29" s="106">
        <f t="shared" si="9"/>
        <v>0</v>
      </c>
      <c r="BH29" s="92">
        <f t="shared" si="32"/>
        <v>0</v>
      </c>
      <c r="BI29" s="105">
        <f t="shared" si="33"/>
        <v>0.3499999999999999</v>
      </c>
      <c r="BJ29" s="106">
        <f t="shared" si="10"/>
        <v>0</v>
      </c>
      <c r="BK29" s="94">
        <f t="shared" si="34"/>
        <v>0</v>
      </c>
      <c r="BL29" s="105">
        <f t="shared" si="35"/>
        <v>0.3499999999999999</v>
      </c>
      <c r="BM29" s="106">
        <f t="shared" si="11"/>
        <v>0</v>
      </c>
      <c r="BN29" s="5"/>
      <c r="BO29" s="5"/>
      <c r="BP29" s="13"/>
      <c r="BQ29" s="14"/>
      <c r="BR29" s="13"/>
    </row>
    <row r="30" spans="1:70" ht="12.75">
      <c r="A30" s="12" t="s">
        <v>40</v>
      </c>
      <c r="B30" s="5"/>
      <c r="C30" s="22">
        <f>AV15</f>
        <v>0</v>
      </c>
      <c r="D30" s="22">
        <f t="shared" si="36"/>
        <v>0</v>
      </c>
      <c r="E30" s="23">
        <f>AY15</f>
        <v>0</v>
      </c>
      <c r="AA30" s="107"/>
      <c r="AB30" s="80"/>
      <c r="AC30" s="80"/>
      <c r="AD30" s="92">
        <f t="shared" si="12"/>
        <v>0</v>
      </c>
      <c r="AE30" s="105">
        <f t="shared" si="13"/>
        <v>0.3999999999999999</v>
      </c>
      <c r="AF30" s="106">
        <f t="shared" si="0"/>
        <v>0</v>
      </c>
      <c r="AG30" s="92">
        <f t="shared" si="14"/>
        <v>0</v>
      </c>
      <c r="AH30" s="105">
        <f t="shared" si="15"/>
        <v>0.3999999999999999</v>
      </c>
      <c r="AI30" s="106">
        <f t="shared" si="1"/>
        <v>0</v>
      </c>
      <c r="AJ30" s="94">
        <f t="shared" si="16"/>
        <v>0</v>
      </c>
      <c r="AK30" s="105">
        <f t="shared" si="17"/>
        <v>0.3999999999999999</v>
      </c>
      <c r="AL30" s="106">
        <f t="shared" si="2"/>
        <v>0</v>
      </c>
      <c r="AM30" s="92">
        <f t="shared" si="18"/>
        <v>0</v>
      </c>
      <c r="AN30" s="105">
        <f t="shared" si="19"/>
        <v>0.3999999999999999</v>
      </c>
      <c r="AO30" s="106">
        <f t="shared" si="3"/>
        <v>0</v>
      </c>
      <c r="AP30" s="92">
        <f t="shared" si="20"/>
        <v>0</v>
      </c>
      <c r="AQ30" s="105">
        <f t="shared" si="21"/>
        <v>0.3999999999999999</v>
      </c>
      <c r="AR30" s="106">
        <f t="shared" si="4"/>
        <v>0</v>
      </c>
      <c r="AS30" s="92">
        <f t="shared" si="22"/>
        <v>0</v>
      </c>
      <c r="AT30" s="105">
        <f t="shared" si="23"/>
        <v>0.3999999999999999</v>
      </c>
      <c r="AU30" s="106">
        <f t="shared" si="5"/>
        <v>0</v>
      </c>
      <c r="AV30" s="92">
        <f t="shared" si="24"/>
        <v>0</v>
      </c>
      <c r="AW30" s="105">
        <f t="shared" si="25"/>
        <v>0.3999999999999999</v>
      </c>
      <c r="AX30" s="106">
        <f t="shared" si="6"/>
        <v>0</v>
      </c>
      <c r="AY30" s="92">
        <f t="shared" si="26"/>
        <v>0</v>
      </c>
      <c r="AZ30" s="105">
        <f t="shared" si="27"/>
        <v>0.3999999999999999</v>
      </c>
      <c r="BA30" s="106">
        <f t="shared" si="7"/>
        <v>0</v>
      </c>
      <c r="BB30" s="92">
        <f t="shared" si="28"/>
        <v>0</v>
      </c>
      <c r="BC30" s="105">
        <f t="shared" si="29"/>
        <v>0.3999999999999999</v>
      </c>
      <c r="BD30" s="106">
        <f t="shared" si="8"/>
        <v>0</v>
      </c>
      <c r="BE30" s="92">
        <f t="shared" si="30"/>
        <v>0</v>
      </c>
      <c r="BF30" s="105">
        <f t="shared" si="31"/>
        <v>0.3999999999999999</v>
      </c>
      <c r="BG30" s="106">
        <f t="shared" si="9"/>
        <v>0</v>
      </c>
      <c r="BH30" s="92">
        <f t="shared" si="32"/>
        <v>0</v>
      </c>
      <c r="BI30" s="105">
        <f t="shared" si="33"/>
        <v>0.3999999999999999</v>
      </c>
      <c r="BJ30" s="106">
        <f t="shared" si="10"/>
        <v>0</v>
      </c>
      <c r="BK30" s="94">
        <f t="shared" si="34"/>
        <v>0</v>
      </c>
      <c r="BL30" s="105">
        <f t="shared" si="35"/>
        <v>0.3999999999999999</v>
      </c>
      <c r="BM30" s="106">
        <f t="shared" si="11"/>
        <v>0</v>
      </c>
      <c r="BN30" s="5"/>
      <c r="BO30" s="5"/>
      <c r="BP30" s="13"/>
      <c r="BQ30" s="14"/>
      <c r="BR30" s="13"/>
    </row>
    <row r="31" spans="1:70" ht="12.75">
      <c r="A31" s="12" t="s">
        <v>8</v>
      </c>
      <c r="B31" s="5"/>
      <c r="C31" s="22">
        <f>BB15</f>
        <v>0</v>
      </c>
      <c r="D31" s="22">
        <f t="shared" si="36"/>
        <v>0</v>
      </c>
      <c r="E31" s="23">
        <f>BE15</f>
        <v>0</v>
      </c>
      <c r="AA31" s="107"/>
      <c r="AB31" s="80"/>
      <c r="AC31" s="80"/>
      <c r="AD31" s="92">
        <f t="shared" si="12"/>
        <v>0</v>
      </c>
      <c r="AE31" s="105">
        <f t="shared" si="13"/>
        <v>0.4499999999999999</v>
      </c>
      <c r="AF31" s="106">
        <f t="shared" si="0"/>
        <v>0</v>
      </c>
      <c r="AG31" s="92">
        <f t="shared" si="14"/>
        <v>0</v>
      </c>
      <c r="AH31" s="105">
        <f t="shared" si="15"/>
        <v>0.4499999999999999</v>
      </c>
      <c r="AI31" s="106">
        <f t="shared" si="1"/>
        <v>0</v>
      </c>
      <c r="AJ31" s="94">
        <f t="shared" si="16"/>
        <v>0</v>
      </c>
      <c r="AK31" s="105">
        <f t="shared" si="17"/>
        <v>0.4499999999999999</v>
      </c>
      <c r="AL31" s="106">
        <f t="shared" si="2"/>
        <v>0</v>
      </c>
      <c r="AM31" s="92">
        <f t="shared" si="18"/>
        <v>0</v>
      </c>
      <c r="AN31" s="105">
        <f t="shared" si="19"/>
        <v>0.4499999999999999</v>
      </c>
      <c r="AO31" s="106">
        <f t="shared" si="3"/>
        <v>0</v>
      </c>
      <c r="AP31" s="92">
        <f t="shared" si="20"/>
        <v>0</v>
      </c>
      <c r="AQ31" s="105">
        <f t="shared" si="21"/>
        <v>0.4499999999999999</v>
      </c>
      <c r="AR31" s="106">
        <f t="shared" si="4"/>
        <v>0</v>
      </c>
      <c r="AS31" s="92">
        <f t="shared" si="22"/>
        <v>0</v>
      </c>
      <c r="AT31" s="105">
        <f t="shared" si="23"/>
        <v>0.4499999999999999</v>
      </c>
      <c r="AU31" s="106">
        <f t="shared" si="5"/>
        <v>0</v>
      </c>
      <c r="AV31" s="92">
        <f t="shared" si="24"/>
        <v>0</v>
      </c>
      <c r="AW31" s="105">
        <f t="shared" si="25"/>
        <v>0.4499999999999999</v>
      </c>
      <c r="AX31" s="106">
        <f t="shared" si="6"/>
        <v>0</v>
      </c>
      <c r="AY31" s="92">
        <f t="shared" si="26"/>
        <v>0</v>
      </c>
      <c r="AZ31" s="105">
        <f t="shared" si="27"/>
        <v>0.4499999999999999</v>
      </c>
      <c r="BA31" s="106">
        <f t="shared" si="7"/>
        <v>0</v>
      </c>
      <c r="BB31" s="92">
        <f t="shared" si="28"/>
        <v>0</v>
      </c>
      <c r="BC31" s="105">
        <f t="shared" si="29"/>
        <v>0.4499999999999999</v>
      </c>
      <c r="BD31" s="106">
        <f t="shared" si="8"/>
        <v>0</v>
      </c>
      <c r="BE31" s="92">
        <f t="shared" si="30"/>
        <v>0</v>
      </c>
      <c r="BF31" s="105">
        <f t="shared" si="31"/>
        <v>0.4499999999999999</v>
      </c>
      <c r="BG31" s="106">
        <f t="shared" si="9"/>
        <v>0</v>
      </c>
      <c r="BH31" s="92">
        <f t="shared" si="32"/>
        <v>0</v>
      </c>
      <c r="BI31" s="105">
        <f t="shared" si="33"/>
        <v>0.4499999999999999</v>
      </c>
      <c r="BJ31" s="106">
        <f t="shared" si="10"/>
        <v>0</v>
      </c>
      <c r="BK31" s="94">
        <f t="shared" si="34"/>
        <v>0</v>
      </c>
      <c r="BL31" s="105">
        <f t="shared" si="35"/>
        <v>0.4499999999999999</v>
      </c>
      <c r="BM31" s="106">
        <f t="shared" si="11"/>
        <v>0</v>
      </c>
      <c r="BN31" s="5"/>
      <c r="BO31" s="5"/>
      <c r="BP31" s="13"/>
      <c r="BQ31" s="14"/>
      <c r="BR31" s="13"/>
    </row>
    <row r="32" spans="1:70" ht="12.75">
      <c r="A32" s="15" t="s">
        <v>41</v>
      </c>
      <c r="B32" s="16"/>
      <c r="C32" s="24">
        <f>BH15</f>
        <v>0</v>
      </c>
      <c r="D32" s="24">
        <f t="shared" si="36"/>
        <v>0</v>
      </c>
      <c r="E32" s="25">
        <f>BK15</f>
        <v>0</v>
      </c>
      <c r="AA32" s="107"/>
      <c r="AB32" s="80"/>
      <c r="AC32" s="80"/>
      <c r="AD32" s="92">
        <f t="shared" si="12"/>
        <v>0</v>
      </c>
      <c r="AE32" s="105">
        <f t="shared" si="13"/>
        <v>0.4999999999999999</v>
      </c>
      <c r="AF32" s="106">
        <f t="shared" si="0"/>
        <v>0</v>
      </c>
      <c r="AG32" s="92">
        <f t="shared" si="14"/>
        <v>0</v>
      </c>
      <c r="AH32" s="105">
        <f t="shared" si="15"/>
        <v>0.4999999999999999</v>
      </c>
      <c r="AI32" s="106">
        <f t="shared" si="1"/>
        <v>0</v>
      </c>
      <c r="AJ32" s="94">
        <f t="shared" si="16"/>
        <v>0</v>
      </c>
      <c r="AK32" s="105">
        <f t="shared" si="17"/>
        <v>0.4999999999999999</v>
      </c>
      <c r="AL32" s="106">
        <f t="shared" si="2"/>
        <v>0</v>
      </c>
      <c r="AM32" s="92">
        <f t="shared" si="18"/>
        <v>0</v>
      </c>
      <c r="AN32" s="105">
        <f t="shared" si="19"/>
        <v>0.4999999999999999</v>
      </c>
      <c r="AO32" s="106">
        <f t="shared" si="3"/>
        <v>0</v>
      </c>
      <c r="AP32" s="92">
        <f t="shared" si="20"/>
        <v>0</v>
      </c>
      <c r="AQ32" s="105">
        <f t="shared" si="21"/>
        <v>0.4999999999999999</v>
      </c>
      <c r="AR32" s="106">
        <f t="shared" si="4"/>
        <v>0</v>
      </c>
      <c r="AS32" s="92">
        <f t="shared" si="22"/>
        <v>0</v>
      </c>
      <c r="AT32" s="105">
        <f t="shared" si="23"/>
        <v>0.4999999999999999</v>
      </c>
      <c r="AU32" s="106">
        <f t="shared" si="5"/>
        <v>0</v>
      </c>
      <c r="AV32" s="92">
        <f t="shared" si="24"/>
        <v>0</v>
      </c>
      <c r="AW32" s="105">
        <f t="shared" si="25"/>
        <v>0.4999999999999999</v>
      </c>
      <c r="AX32" s="106">
        <f t="shared" si="6"/>
        <v>0</v>
      </c>
      <c r="AY32" s="92">
        <f t="shared" si="26"/>
        <v>0</v>
      </c>
      <c r="AZ32" s="105">
        <f t="shared" si="27"/>
        <v>0.4999999999999999</v>
      </c>
      <c r="BA32" s="106">
        <f t="shared" si="7"/>
        <v>0</v>
      </c>
      <c r="BB32" s="92">
        <f t="shared" si="28"/>
        <v>0</v>
      </c>
      <c r="BC32" s="105">
        <f t="shared" si="29"/>
        <v>0.4999999999999999</v>
      </c>
      <c r="BD32" s="106">
        <f t="shared" si="8"/>
        <v>0</v>
      </c>
      <c r="BE32" s="92">
        <f t="shared" si="30"/>
        <v>0</v>
      </c>
      <c r="BF32" s="105">
        <f t="shared" si="31"/>
        <v>0.4999999999999999</v>
      </c>
      <c r="BG32" s="106">
        <f t="shared" si="9"/>
        <v>0</v>
      </c>
      <c r="BH32" s="92">
        <f t="shared" si="32"/>
        <v>0</v>
      </c>
      <c r="BI32" s="105">
        <f t="shared" si="33"/>
        <v>0.4999999999999999</v>
      </c>
      <c r="BJ32" s="106">
        <f t="shared" si="10"/>
        <v>0</v>
      </c>
      <c r="BK32" s="94">
        <f t="shared" si="34"/>
        <v>0</v>
      </c>
      <c r="BL32" s="105">
        <f t="shared" si="35"/>
        <v>0.4999999999999999</v>
      </c>
      <c r="BM32" s="106">
        <f t="shared" si="11"/>
        <v>0</v>
      </c>
      <c r="BN32" s="5"/>
      <c r="BO32" s="5"/>
      <c r="BP32" s="13"/>
      <c r="BQ32" s="14"/>
      <c r="BR32" s="13"/>
    </row>
    <row r="33" spans="27:70" ht="12.75">
      <c r="AA33" s="107"/>
      <c r="AB33" s="80"/>
      <c r="AC33" s="80"/>
      <c r="AD33" s="92">
        <f t="shared" si="12"/>
        <v>0</v>
      </c>
      <c r="AE33" s="105">
        <f t="shared" si="13"/>
        <v>0.5499999999999998</v>
      </c>
      <c r="AF33" s="106">
        <f t="shared" si="0"/>
        <v>0</v>
      </c>
      <c r="AG33" s="92">
        <f t="shared" si="14"/>
        <v>0</v>
      </c>
      <c r="AH33" s="105">
        <f t="shared" si="15"/>
        <v>0.5499999999999998</v>
      </c>
      <c r="AI33" s="106">
        <f t="shared" si="1"/>
        <v>0</v>
      </c>
      <c r="AJ33" s="94">
        <f t="shared" si="16"/>
        <v>0</v>
      </c>
      <c r="AK33" s="105">
        <f t="shared" si="17"/>
        <v>0.5499999999999998</v>
      </c>
      <c r="AL33" s="106">
        <f t="shared" si="2"/>
        <v>0</v>
      </c>
      <c r="AM33" s="92">
        <f t="shared" si="18"/>
        <v>0</v>
      </c>
      <c r="AN33" s="105">
        <f t="shared" si="19"/>
        <v>0.5499999999999998</v>
      </c>
      <c r="AO33" s="106">
        <f t="shared" si="3"/>
        <v>0</v>
      </c>
      <c r="AP33" s="92">
        <f t="shared" si="20"/>
        <v>0</v>
      </c>
      <c r="AQ33" s="105">
        <f t="shared" si="21"/>
        <v>0.5499999999999998</v>
      </c>
      <c r="AR33" s="106">
        <f t="shared" si="4"/>
        <v>0</v>
      </c>
      <c r="AS33" s="92">
        <f t="shared" si="22"/>
        <v>0</v>
      </c>
      <c r="AT33" s="105">
        <f t="shared" si="23"/>
        <v>0.5499999999999998</v>
      </c>
      <c r="AU33" s="106">
        <f t="shared" si="5"/>
        <v>0</v>
      </c>
      <c r="AV33" s="92">
        <f t="shared" si="24"/>
        <v>0</v>
      </c>
      <c r="AW33" s="105">
        <f t="shared" si="25"/>
        <v>0.5499999999999998</v>
      </c>
      <c r="AX33" s="106">
        <f t="shared" si="6"/>
        <v>0</v>
      </c>
      <c r="AY33" s="92">
        <f t="shared" si="26"/>
        <v>0</v>
      </c>
      <c r="AZ33" s="105">
        <f t="shared" si="27"/>
        <v>0.5499999999999998</v>
      </c>
      <c r="BA33" s="106">
        <f t="shared" si="7"/>
        <v>0</v>
      </c>
      <c r="BB33" s="92">
        <f t="shared" si="28"/>
        <v>0</v>
      </c>
      <c r="BC33" s="105">
        <f t="shared" si="29"/>
        <v>0.5499999999999998</v>
      </c>
      <c r="BD33" s="106">
        <f t="shared" si="8"/>
        <v>0</v>
      </c>
      <c r="BE33" s="92">
        <f t="shared" si="30"/>
        <v>0</v>
      </c>
      <c r="BF33" s="105">
        <f t="shared" si="31"/>
        <v>0.5499999999999998</v>
      </c>
      <c r="BG33" s="106">
        <f t="shared" si="9"/>
        <v>0</v>
      </c>
      <c r="BH33" s="92">
        <f t="shared" si="32"/>
        <v>0</v>
      </c>
      <c r="BI33" s="105">
        <f t="shared" si="33"/>
        <v>0.5499999999999998</v>
      </c>
      <c r="BJ33" s="106">
        <f t="shared" si="10"/>
        <v>0</v>
      </c>
      <c r="BK33" s="94">
        <f t="shared" si="34"/>
        <v>0</v>
      </c>
      <c r="BL33" s="105">
        <f t="shared" si="35"/>
        <v>0.5499999999999998</v>
      </c>
      <c r="BM33" s="106">
        <f t="shared" si="11"/>
        <v>0</v>
      </c>
      <c r="BN33" s="5"/>
      <c r="BO33" s="5"/>
      <c r="BP33" s="13"/>
      <c r="BQ33" s="14"/>
      <c r="BR33" s="13"/>
    </row>
    <row r="34" spans="1:70" ht="12.75">
      <c r="A34" s="6" t="s">
        <v>42</v>
      </c>
      <c r="B34" s="7"/>
      <c r="C34" s="7"/>
      <c r="D34" s="7"/>
      <c r="E34" s="8"/>
      <c r="AA34" s="107"/>
      <c r="AB34" s="80"/>
      <c r="AC34" s="80"/>
      <c r="AD34" s="92">
        <f t="shared" si="12"/>
        <v>0</v>
      </c>
      <c r="AE34" s="105">
        <f t="shared" si="13"/>
        <v>0.5999999999999999</v>
      </c>
      <c r="AF34" s="106">
        <f t="shared" si="0"/>
        <v>0</v>
      </c>
      <c r="AG34" s="92">
        <f t="shared" si="14"/>
        <v>0</v>
      </c>
      <c r="AH34" s="105">
        <f t="shared" si="15"/>
        <v>0.5999999999999999</v>
      </c>
      <c r="AI34" s="106">
        <f t="shared" si="1"/>
        <v>0</v>
      </c>
      <c r="AJ34" s="94">
        <f t="shared" si="16"/>
        <v>0</v>
      </c>
      <c r="AK34" s="105">
        <f t="shared" si="17"/>
        <v>0.5999999999999999</v>
      </c>
      <c r="AL34" s="106">
        <f t="shared" si="2"/>
        <v>0</v>
      </c>
      <c r="AM34" s="92">
        <f t="shared" si="18"/>
        <v>0</v>
      </c>
      <c r="AN34" s="105">
        <f t="shared" si="19"/>
        <v>0.5999999999999999</v>
      </c>
      <c r="AO34" s="106">
        <f t="shared" si="3"/>
        <v>0</v>
      </c>
      <c r="AP34" s="92">
        <f t="shared" si="20"/>
        <v>0</v>
      </c>
      <c r="AQ34" s="105">
        <f t="shared" si="21"/>
        <v>0.5999999999999999</v>
      </c>
      <c r="AR34" s="106">
        <f t="shared" si="4"/>
        <v>0</v>
      </c>
      <c r="AS34" s="92">
        <f t="shared" si="22"/>
        <v>0</v>
      </c>
      <c r="AT34" s="105">
        <f t="shared" si="23"/>
        <v>0.5999999999999999</v>
      </c>
      <c r="AU34" s="106">
        <f t="shared" si="5"/>
        <v>0</v>
      </c>
      <c r="AV34" s="92">
        <f t="shared" si="24"/>
        <v>0</v>
      </c>
      <c r="AW34" s="105">
        <f t="shared" si="25"/>
        <v>0.5999999999999999</v>
      </c>
      <c r="AX34" s="106">
        <f t="shared" si="6"/>
        <v>0</v>
      </c>
      <c r="AY34" s="92">
        <f t="shared" si="26"/>
        <v>0</v>
      </c>
      <c r="AZ34" s="105">
        <f t="shared" si="27"/>
        <v>0.5999999999999999</v>
      </c>
      <c r="BA34" s="106">
        <f t="shared" si="7"/>
        <v>0</v>
      </c>
      <c r="BB34" s="92">
        <f t="shared" si="28"/>
        <v>0</v>
      </c>
      <c r="BC34" s="105">
        <f t="shared" si="29"/>
        <v>0.5999999999999999</v>
      </c>
      <c r="BD34" s="106">
        <f t="shared" si="8"/>
        <v>0</v>
      </c>
      <c r="BE34" s="92">
        <f t="shared" si="30"/>
        <v>0</v>
      </c>
      <c r="BF34" s="105">
        <f t="shared" si="31"/>
        <v>0.5999999999999999</v>
      </c>
      <c r="BG34" s="106">
        <f t="shared" si="9"/>
        <v>0</v>
      </c>
      <c r="BH34" s="92">
        <f t="shared" si="32"/>
        <v>0</v>
      </c>
      <c r="BI34" s="105">
        <f t="shared" si="33"/>
        <v>0.5999999999999999</v>
      </c>
      <c r="BJ34" s="106">
        <f t="shared" si="10"/>
        <v>0</v>
      </c>
      <c r="BK34" s="94">
        <f t="shared" si="34"/>
        <v>0</v>
      </c>
      <c r="BL34" s="105">
        <f t="shared" si="35"/>
        <v>0.5999999999999999</v>
      </c>
      <c r="BM34" s="106">
        <f t="shared" si="11"/>
        <v>0</v>
      </c>
      <c r="BN34" s="5"/>
      <c r="BO34" s="5"/>
      <c r="BP34" s="13"/>
      <c r="BQ34" s="14"/>
      <c r="BR34" s="13"/>
    </row>
    <row r="35" spans="1:70" ht="12.75">
      <c r="A35" s="41" t="s">
        <v>38</v>
      </c>
      <c r="B35" s="162"/>
      <c r="C35" s="159">
        <f>-D20</f>
        <v>0</v>
      </c>
      <c r="D35" s="59">
        <v>0</v>
      </c>
      <c r="E35" s="60">
        <f>+D20</f>
        <v>0</v>
      </c>
      <c r="AA35" s="107"/>
      <c r="AB35" s="80"/>
      <c r="AC35" s="80"/>
      <c r="AD35" s="92">
        <f t="shared" si="12"/>
        <v>0</v>
      </c>
      <c r="AE35" s="105">
        <f t="shared" si="13"/>
        <v>0.6499999999999999</v>
      </c>
      <c r="AF35" s="106">
        <f t="shared" si="0"/>
        <v>0</v>
      </c>
      <c r="AG35" s="92">
        <f t="shared" si="14"/>
        <v>0</v>
      </c>
      <c r="AH35" s="105">
        <f t="shared" si="15"/>
        <v>0.6499999999999999</v>
      </c>
      <c r="AI35" s="106">
        <f t="shared" si="1"/>
        <v>0</v>
      </c>
      <c r="AJ35" s="94">
        <f t="shared" si="16"/>
        <v>0</v>
      </c>
      <c r="AK35" s="105">
        <f t="shared" si="17"/>
        <v>0.6499999999999999</v>
      </c>
      <c r="AL35" s="106">
        <f t="shared" si="2"/>
        <v>0</v>
      </c>
      <c r="AM35" s="92">
        <f t="shared" si="18"/>
        <v>0</v>
      </c>
      <c r="AN35" s="105">
        <f t="shared" si="19"/>
        <v>0.6499999999999999</v>
      </c>
      <c r="AO35" s="106">
        <f t="shared" si="3"/>
        <v>0</v>
      </c>
      <c r="AP35" s="92">
        <f t="shared" si="20"/>
        <v>0</v>
      </c>
      <c r="AQ35" s="105">
        <f t="shared" si="21"/>
        <v>0.6499999999999999</v>
      </c>
      <c r="AR35" s="106">
        <f t="shared" si="4"/>
        <v>0</v>
      </c>
      <c r="AS35" s="92">
        <f t="shared" si="22"/>
        <v>0</v>
      </c>
      <c r="AT35" s="105">
        <f t="shared" si="23"/>
        <v>0.6499999999999999</v>
      </c>
      <c r="AU35" s="106">
        <f t="shared" si="5"/>
        <v>0</v>
      </c>
      <c r="AV35" s="92">
        <f t="shared" si="24"/>
        <v>0</v>
      </c>
      <c r="AW35" s="105">
        <f t="shared" si="25"/>
        <v>0.6499999999999999</v>
      </c>
      <c r="AX35" s="106">
        <f t="shared" si="6"/>
        <v>0</v>
      </c>
      <c r="AY35" s="92">
        <f t="shared" si="26"/>
        <v>0</v>
      </c>
      <c r="AZ35" s="105">
        <f t="shared" si="27"/>
        <v>0.6499999999999999</v>
      </c>
      <c r="BA35" s="106">
        <f t="shared" si="7"/>
        <v>0</v>
      </c>
      <c r="BB35" s="92">
        <f t="shared" si="28"/>
        <v>0</v>
      </c>
      <c r="BC35" s="105">
        <f t="shared" si="29"/>
        <v>0.6499999999999999</v>
      </c>
      <c r="BD35" s="106">
        <f t="shared" si="8"/>
        <v>0</v>
      </c>
      <c r="BE35" s="92">
        <f t="shared" si="30"/>
        <v>0</v>
      </c>
      <c r="BF35" s="105">
        <f t="shared" si="31"/>
        <v>0.6499999999999999</v>
      </c>
      <c r="BG35" s="106">
        <f t="shared" si="9"/>
        <v>0</v>
      </c>
      <c r="BH35" s="92">
        <f t="shared" si="32"/>
        <v>0</v>
      </c>
      <c r="BI35" s="105">
        <f t="shared" si="33"/>
        <v>0.6499999999999999</v>
      </c>
      <c r="BJ35" s="106">
        <f t="shared" si="10"/>
        <v>0</v>
      </c>
      <c r="BK35" s="94">
        <f t="shared" si="34"/>
        <v>0</v>
      </c>
      <c r="BL35" s="105">
        <f t="shared" si="35"/>
        <v>0.6499999999999999</v>
      </c>
      <c r="BM35" s="106">
        <f t="shared" si="11"/>
        <v>0</v>
      </c>
      <c r="BN35" s="5"/>
      <c r="BO35" s="5"/>
      <c r="BP35" s="13"/>
      <c r="BQ35" s="14"/>
      <c r="BR35" s="13"/>
    </row>
    <row r="36" spans="1:70" ht="12.75">
      <c r="A36" s="12" t="s">
        <v>11</v>
      </c>
      <c r="B36" s="163"/>
      <c r="C36" s="160">
        <f>AD17</f>
      </c>
      <c r="D36" s="61">
        <f aca="true" t="shared" si="37" ref="D36:D41">$D$17</f>
      </c>
      <c r="E36" s="62">
        <f>AG17</f>
      </c>
      <c r="AA36" s="107"/>
      <c r="AB36" s="80"/>
      <c r="AC36" s="80"/>
      <c r="AD36" s="92">
        <f t="shared" si="12"/>
        <v>0</v>
      </c>
      <c r="AE36" s="105">
        <f t="shared" si="13"/>
        <v>0.7</v>
      </c>
      <c r="AF36" s="106">
        <f t="shared" si="0"/>
        <v>0</v>
      </c>
      <c r="AG36" s="92">
        <f t="shared" si="14"/>
        <v>0</v>
      </c>
      <c r="AH36" s="105">
        <f t="shared" si="15"/>
        <v>0.7</v>
      </c>
      <c r="AI36" s="106">
        <f t="shared" si="1"/>
        <v>0</v>
      </c>
      <c r="AJ36" s="94">
        <f t="shared" si="16"/>
        <v>0</v>
      </c>
      <c r="AK36" s="105">
        <f t="shared" si="17"/>
        <v>0.7</v>
      </c>
      <c r="AL36" s="106">
        <f t="shared" si="2"/>
        <v>0</v>
      </c>
      <c r="AM36" s="92">
        <f t="shared" si="18"/>
        <v>0</v>
      </c>
      <c r="AN36" s="105">
        <f t="shared" si="19"/>
        <v>0.7</v>
      </c>
      <c r="AO36" s="106">
        <f t="shared" si="3"/>
        <v>0</v>
      </c>
      <c r="AP36" s="92">
        <f t="shared" si="20"/>
        <v>0</v>
      </c>
      <c r="AQ36" s="105">
        <f t="shared" si="21"/>
        <v>0.7</v>
      </c>
      <c r="AR36" s="106">
        <f t="shared" si="4"/>
        <v>0</v>
      </c>
      <c r="AS36" s="92">
        <f t="shared" si="22"/>
        <v>0</v>
      </c>
      <c r="AT36" s="105">
        <f t="shared" si="23"/>
        <v>0.7</v>
      </c>
      <c r="AU36" s="106">
        <f t="shared" si="5"/>
        <v>0</v>
      </c>
      <c r="AV36" s="92">
        <f t="shared" si="24"/>
        <v>0</v>
      </c>
      <c r="AW36" s="105">
        <f t="shared" si="25"/>
        <v>0.7</v>
      </c>
      <c r="AX36" s="106">
        <f t="shared" si="6"/>
        <v>0</v>
      </c>
      <c r="AY36" s="92">
        <f t="shared" si="26"/>
        <v>0</v>
      </c>
      <c r="AZ36" s="105">
        <f t="shared" si="27"/>
        <v>0.7</v>
      </c>
      <c r="BA36" s="106">
        <f t="shared" si="7"/>
        <v>0</v>
      </c>
      <c r="BB36" s="92">
        <f t="shared" si="28"/>
        <v>0</v>
      </c>
      <c r="BC36" s="105">
        <f t="shared" si="29"/>
        <v>0.7</v>
      </c>
      <c r="BD36" s="106">
        <f t="shared" si="8"/>
        <v>0</v>
      </c>
      <c r="BE36" s="92">
        <f t="shared" si="30"/>
        <v>0</v>
      </c>
      <c r="BF36" s="105">
        <f t="shared" si="31"/>
        <v>0.7</v>
      </c>
      <c r="BG36" s="106">
        <f t="shared" si="9"/>
        <v>0</v>
      </c>
      <c r="BH36" s="92">
        <f t="shared" si="32"/>
        <v>0</v>
      </c>
      <c r="BI36" s="105">
        <f t="shared" si="33"/>
        <v>0.7</v>
      </c>
      <c r="BJ36" s="106">
        <f t="shared" si="10"/>
        <v>0</v>
      </c>
      <c r="BK36" s="94">
        <f t="shared" si="34"/>
        <v>0</v>
      </c>
      <c r="BL36" s="105">
        <f t="shared" si="35"/>
        <v>0.7</v>
      </c>
      <c r="BM36" s="106">
        <f t="shared" si="11"/>
        <v>0</v>
      </c>
      <c r="BN36" s="5"/>
      <c r="BO36" s="5"/>
      <c r="BP36" s="13"/>
      <c r="BQ36" s="14"/>
      <c r="BR36" s="13"/>
    </row>
    <row r="37" spans="1:70" ht="12.75">
      <c r="A37" s="12" t="s">
        <v>19</v>
      </c>
      <c r="B37" s="163"/>
      <c r="C37" s="160">
        <f>AJ17</f>
      </c>
      <c r="D37" s="61">
        <f t="shared" si="37"/>
      </c>
      <c r="E37" s="62">
        <f>AM17</f>
      </c>
      <c r="AA37" s="107"/>
      <c r="AB37" s="80"/>
      <c r="AC37" s="80"/>
      <c r="AD37" s="92">
        <f t="shared" si="12"/>
        <v>0</v>
      </c>
      <c r="AE37" s="105">
        <f t="shared" si="13"/>
        <v>0.75</v>
      </c>
      <c r="AF37" s="106">
        <f t="shared" si="0"/>
        <v>0</v>
      </c>
      <c r="AG37" s="92">
        <f t="shared" si="14"/>
        <v>0</v>
      </c>
      <c r="AH37" s="105">
        <f t="shared" si="15"/>
        <v>0.75</v>
      </c>
      <c r="AI37" s="106">
        <f t="shared" si="1"/>
        <v>0</v>
      </c>
      <c r="AJ37" s="94">
        <f t="shared" si="16"/>
        <v>0</v>
      </c>
      <c r="AK37" s="105">
        <f t="shared" si="17"/>
        <v>0.75</v>
      </c>
      <c r="AL37" s="106">
        <f t="shared" si="2"/>
        <v>0</v>
      </c>
      <c r="AM37" s="92">
        <f t="shared" si="18"/>
        <v>0</v>
      </c>
      <c r="AN37" s="105">
        <f t="shared" si="19"/>
        <v>0.75</v>
      </c>
      <c r="AO37" s="106">
        <f t="shared" si="3"/>
        <v>0</v>
      </c>
      <c r="AP37" s="92">
        <f t="shared" si="20"/>
        <v>0</v>
      </c>
      <c r="AQ37" s="105">
        <f t="shared" si="21"/>
        <v>0.75</v>
      </c>
      <c r="AR37" s="106">
        <f t="shared" si="4"/>
        <v>0</v>
      </c>
      <c r="AS37" s="92">
        <f t="shared" si="22"/>
        <v>0</v>
      </c>
      <c r="AT37" s="105">
        <f t="shared" si="23"/>
        <v>0.75</v>
      </c>
      <c r="AU37" s="106">
        <f t="shared" si="5"/>
        <v>0</v>
      </c>
      <c r="AV37" s="92">
        <f t="shared" si="24"/>
        <v>0</v>
      </c>
      <c r="AW37" s="105">
        <f t="shared" si="25"/>
        <v>0.75</v>
      </c>
      <c r="AX37" s="106">
        <f t="shared" si="6"/>
        <v>0</v>
      </c>
      <c r="AY37" s="92">
        <f t="shared" si="26"/>
        <v>0</v>
      </c>
      <c r="AZ37" s="105">
        <f t="shared" si="27"/>
        <v>0.75</v>
      </c>
      <c r="BA37" s="106">
        <f t="shared" si="7"/>
        <v>0</v>
      </c>
      <c r="BB37" s="92">
        <f t="shared" si="28"/>
        <v>0</v>
      </c>
      <c r="BC37" s="105">
        <f t="shared" si="29"/>
        <v>0.75</v>
      </c>
      <c r="BD37" s="106">
        <f t="shared" si="8"/>
        <v>0</v>
      </c>
      <c r="BE37" s="92">
        <f t="shared" si="30"/>
        <v>0</v>
      </c>
      <c r="BF37" s="105">
        <f t="shared" si="31"/>
        <v>0.75</v>
      </c>
      <c r="BG37" s="106">
        <f t="shared" si="9"/>
        <v>0</v>
      </c>
      <c r="BH37" s="92">
        <f t="shared" si="32"/>
        <v>0</v>
      </c>
      <c r="BI37" s="105">
        <f t="shared" si="33"/>
        <v>0.75</v>
      </c>
      <c r="BJ37" s="106">
        <f t="shared" si="10"/>
        <v>0</v>
      </c>
      <c r="BK37" s="94">
        <f t="shared" si="34"/>
        <v>0</v>
      </c>
      <c r="BL37" s="105">
        <f t="shared" si="35"/>
        <v>0.75</v>
      </c>
      <c r="BM37" s="106">
        <f t="shared" si="11"/>
        <v>0</v>
      </c>
      <c r="BN37" s="5"/>
      <c r="BO37" s="5"/>
      <c r="BP37" s="13"/>
      <c r="BQ37" s="14"/>
      <c r="BR37" s="13"/>
    </row>
    <row r="38" spans="1:70" ht="12.75">
      <c r="A38" s="12" t="s">
        <v>5</v>
      </c>
      <c r="B38" s="163"/>
      <c r="C38" s="160">
        <f>AP17</f>
      </c>
      <c r="D38" s="61">
        <f t="shared" si="37"/>
      </c>
      <c r="E38" s="62">
        <f>AS17</f>
      </c>
      <c r="AA38" s="107"/>
      <c r="AB38" s="80"/>
      <c r="AC38" s="80"/>
      <c r="AD38" s="92">
        <f t="shared" si="12"/>
        <v>0</v>
      </c>
      <c r="AE38" s="105">
        <f t="shared" si="13"/>
        <v>0.8</v>
      </c>
      <c r="AF38" s="106">
        <f t="shared" si="0"/>
        <v>0</v>
      </c>
      <c r="AG38" s="92">
        <f t="shared" si="14"/>
        <v>0</v>
      </c>
      <c r="AH38" s="105">
        <f t="shared" si="15"/>
        <v>0.8</v>
      </c>
      <c r="AI38" s="106">
        <f t="shared" si="1"/>
        <v>0</v>
      </c>
      <c r="AJ38" s="94">
        <f t="shared" si="16"/>
        <v>0</v>
      </c>
      <c r="AK38" s="105">
        <f t="shared" si="17"/>
        <v>0.8</v>
      </c>
      <c r="AL38" s="106">
        <f t="shared" si="2"/>
        <v>0</v>
      </c>
      <c r="AM38" s="92">
        <f t="shared" si="18"/>
        <v>0</v>
      </c>
      <c r="AN38" s="105">
        <f t="shared" si="19"/>
        <v>0.8</v>
      </c>
      <c r="AO38" s="106">
        <f t="shared" si="3"/>
        <v>0</v>
      </c>
      <c r="AP38" s="92">
        <f t="shared" si="20"/>
        <v>0</v>
      </c>
      <c r="AQ38" s="105">
        <f t="shared" si="21"/>
        <v>0.8</v>
      </c>
      <c r="AR38" s="106">
        <f t="shared" si="4"/>
        <v>0</v>
      </c>
      <c r="AS38" s="92">
        <f t="shared" si="22"/>
        <v>0</v>
      </c>
      <c r="AT38" s="105">
        <f t="shared" si="23"/>
        <v>0.8</v>
      </c>
      <c r="AU38" s="106">
        <f t="shared" si="5"/>
        <v>0</v>
      </c>
      <c r="AV38" s="92">
        <f t="shared" si="24"/>
        <v>0</v>
      </c>
      <c r="AW38" s="105">
        <f t="shared" si="25"/>
        <v>0.8</v>
      </c>
      <c r="AX38" s="106">
        <f t="shared" si="6"/>
        <v>0</v>
      </c>
      <c r="AY38" s="92">
        <f t="shared" si="26"/>
        <v>0</v>
      </c>
      <c r="AZ38" s="105">
        <f t="shared" si="27"/>
        <v>0.8</v>
      </c>
      <c r="BA38" s="106">
        <f t="shared" si="7"/>
        <v>0</v>
      </c>
      <c r="BB38" s="92">
        <f t="shared" si="28"/>
        <v>0</v>
      </c>
      <c r="BC38" s="105">
        <f t="shared" si="29"/>
        <v>0.8</v>
      </c>
      <c r="BD38" s="106">
        <f t="shared" si="8"/>
        <v>0</v>
      </c>
      <c r="BE38" s="92">
        <f t="shared" si="30"/>
        <v>0</v>
      </c>
      <c r="BF38" s="105">
        <f t="shared" si="31"/>
        <v>0.8</v>
      </c>
      <c r="BG38" s="106">
        <f t="shared" si="9"/>
        <v>0</v>
      </c>
      <c r="BH38" s="92">
        <f t="shared" si="32"/>
        <v>0</v>
      </c>
      <c r="BI38" s="105">
        <f t="shared" si="33"/>
        <v>0.8</v>
      </c>
      <c r="BJ38" s="106">
        <f t="shared" si="10"/>
        <v>0</v>
      </c>
      <c r="BK38" s="94">
        <f t="shared" si="34"/>
        <v>0</v>
      </c>
      <c r="BL38" s="105">
        <f t="shared" si="35"/>
        <v>0.8</v>
      </c>
      <c r="BM38" s="106">
        <f t="shared" si="11"/>
        <v>0</v>
      </c>
      <c r="BN38" s="5"/>
      <c r="BO38" s="5"/>
      <c r="BP38" s="13"/>
      <c r="BQ38" s="14"/>
      <c r="BR38" s="13"/>
    </row>
    <row r="39" spans="1:70" ht="12.75">
      <c r="A39" s="12" t="s">
        <v>43</v>
      </c>
      <c r="B39" s="163"/>
      <c r="C39" s="160">
        <f>AV17</f>
      </c>
      <c r="D39" s="61">
        <f t="shared" si="37"/>
      </c>
      <c r="E39" s="62">
        <f>AY17</f>
      </c>
      <c r="AA39" s="79"/>
      <c r="AB39" s="80"/>
      <c r="AC39" s="80"/>
      <c r="AD39" s="92">
        <f t="shared" si="12"/>
        <v>0</v>
      </c>
      <c r="AE39" s="105">
        <f t="shared" si="13"/>
        <v>0.8500000000000001</v>
      </c>
      <c r="AF39" s="106">
        <f t="shared" si="0"/>
        <v>0</v>
      </c>
      <c r="AG39" s="92">
        <f t="shared" si="14"/>
        <v>0</v>
      </c>
      <c r="AH39" s="105">
        <f t="shared" si="15"/>
        <v>0.8500000000000001</v>
      </c>
      <c r="AI39" s="106">
        <f t="shared" si="1"/>
        <v>0</v>
      </c>
      <c r="AJ39" s="94">
        <f t="shared" si="16"/>
        <v>0</v>
      </c>
      <c r="AK39" s="105">
        <f t="shared" si="17"/>
        <v>0.8500000000000001</v>
      </c>
      <c r="AL39" s="106">
        <f t="shared" si="2"/>
        <v>0</v>
      </c>
      <c r="AM39" s="92">
        <f t="shared" si="18"/>
        <v>0</v>
      </c>
      <c r="AN39" s="105">
        <f t="shared" si="19"/>
        <v>0.8500000000000001</v>
      </c>
      <c r="AO39" s="106">
        <f t="shared" si="3"/>
        <v>0</v>
      </c>
      <c r="AP39" s="92">
        <f t="shared" si="20"/>
        <v>0</v>
      </c>
      <c r="AQ39" s="105">
        <f t="shared" si="21"/>
        <v>0.8500000000000001</v>
      </c>
      <c r="AR39" s="106">
        <f t="shared" si="4"/>
        <v>0</v>
      </c>
      <c r="AS39" s="92">
        <f t="shared" si="22"/>
        <v>0</v>
      </c>
      <c r="AT39" s="105">
        <f t="shared" si="23"/>
        <v>0.8500000000000001</v>
      </c>
      <c r="AU39" s="106">
        <f t="shared" si="5"/>
        <v>0</v>
      </c>
      <c r="AV39" s="92">
        <f t="shared" si="24"/>
        <v>0</v>
      </c>
      <c r="AW39" s="105">
        <f t="shared" si="25"/>
        <v>0.8500000000000001</v>
      </c>
      <c r="AX39" s="106">
        <f t="shared" si="6"/>
        <v>0</v>
      </c>
      <c r="AY39" s="92">
        <f t="shared" si="26"/>
        <v>0</v>
      </c>
      <c r="AZ39" s="105">
        <f t="shared" si="27"/>
        <v>0.8500000000000001</v>
      </c>
      <c r="BA39" s="106">
        <f t="shared" si="7"/>
        <v>0</v>
      </c>
      <c r="BB39" s="92">
        <f t="shared" si="28"/>
        <v>0</v>
      </c>
      <c r="BC39" s="105">
        <f t="shared" si="29"/>
        <v>0.8500000000000001</v>
      </c>
      <c r="BD39" s="106">
        <f t="shared" si="8"/>
        <v>0</v>
      </c>
      <c r="BE39" s="92">
        <f t="shared" si="30"/>
        <v>0</v>
      </c>
      <c r="BF39" s="105">
        <f t="shared" si="31"/>
        <v>0.8500000000000001</v>
      </c>
      <c r="BG39" s="106">
        <f t="shared" si="9"/>
        <v>0</v>
      </c>
      <c r="BH39" s="92">
        <f t="shared" si="32"/>
        <v>0</v>
      </c>
      <c r="BI39" s="105">
        <f t="shared" si="33"/>
        <v>0.8500000000000001</v>
      </c>
      <c r="BJ39" s="106">
        <f t="shared" si="10"/>
        <v>0</v>
      </c>
      <c r="BK39" s="94">
        <f t="shared" si="34"/>
        <v>0</v>
      </c>
      <c r="BL39" s="105">
        <f t="shared" si="35"/>
        <v>0.8500000000000001</v>
      </c>
      <c r="BM39" s="106">
        <f t="shared" si="11"/>
        <v>0</v>
      </c>
      <c r="BN39" s="5"/>
      <c r="BO39" s="5"/>
      <c r="BP39" s="13"/>
      <c r="BQ39" s="14"/>
      <c r="BR39" s="13"/>
    </row>
    <row r="40" spans="1:70" ht="12.75">
      <c r="A40" s="12" t="s">
        <v>8</v>
      </c>
      <c r="B40" s="163"/>
      <c r="C40" s="160">
        <f>BB17</f>
      </c>
      <c r="D40" s="61">
        <f t="shared" si="37"/>
      </c>
      <c r="E40" s="62">
        <f>BE17</f>
      </c>
      <c r="AA40" s="79"/>
      <c r="AB40" s="80"/>
      <c r="AC40" s="80"/>
      <c r="AD40" s="92">
        <f t="shared" si="12"/>
        <v>0</v>
      </c>
      <c r="AE40" s="105">
        <f t="shared" si="13"/>
        <v>0.9000000000000001</v>
      </c>
      <c r="AF40" s="106">
        <f t="shared" si="0"/>
        <v>0</v>
      </c>
      <c r="AG40" s="92">
        <f t="shared" si="14"/>
        <v>0</v>
      </c>
      <c r="AH40" s="105">
        <f t="shared" si="15"/>
        <v>0.9000000000000001</v>
      </c>
      <c r="AI40" s="106">
        <f t="shared" si="1"/>
        <v>0</v>
      </c>
      <c r="AJ40" s="94">
        <f t="shared" si="16"/>
        <v>0</v>
      </c>
      <c r="AK40" s="105">
        <f t="shared" si="17"/>
        <v>0.9000000000000001</v>
      </c>
      <c r="AL40" s="106">
        <f t="shared" si="2"/>
        <v>0</v>
      </c>
      <c r="AM40" s="92">
        <f t="shared" si="18"/>
        <v>0</v>
      </c>
      <c r="AN40" s="105">
        <f t="shared" si="19"/>
        <v>0.9000000000000001</v>
      </c>
      <c r="AO40" s="106">
        <f t="shared" si="3"/>
        <v>0</v>
      </c>
      <c r="AP40" s="92">
        <f t="shared" si="20"/>
        <v>0</v>
      </c>
      <c r="AQ40" s="105">
        <f t="shared" si="21"/>
        <v>0.9000000000000001</v>
      </c>
      <c r="AR40" s="106">
        <f t="shared" si="4"/>
        <v>0</v>
      </c>
      <c r="AS40" s="92">
        <f t="shared" si="22"/>
        <v>0</v>
      </c>
      <c r="AT40" s="105">
        <f t="shared" si="23"/>
        <v>0.9000000000000001</v>
      </c>
      <c r="AU40" s="106">
        <f t="shared" si="5"/>
        <v>0</v>
      </c>
      <c r="AV40" s="92">
        <f t="shared" si="24"/>
        <v>0</v>
      </c>
      <c r="AW40" s="105">
        <f t="shared" si="25"/>
        <v>0.9000000000000001</v>
      </c>
      <c r="AX40" s="106">
        <f t="shared" si="6"/>
        <v>0</v>
      </c>
      <c r="AY40" s="92">
        <f t="shared" si="26"/>
        <v>0</v>
      </c>
      <c r="AZ40" s="105">
        <f t="shared" si="27"/>
        <v>0.9000000000000001</v>
      </c>
      <c r="BA40" s="106">
        <f t="shared" si="7"/>
        <v>0</v>
      </c>
      <c r="BB40" s="92">
        <f t="shared" si="28"/>
        <v>0</v>
      </c>
      <c r="BC40" s="105">
        <f t="shared" si="29"/>
        <v>0.9000000000000001</v>
      </c>
      <c r="BD40" s="106">
        <f t="shared" si="8"/>
        <v>0</v>
      </c>
      <c r="BE40" s="92">
        <f t="shared" si="30"/>
        <v>0</v>
      </c>
      <c r="BF40" s="105">
        <f t="shared" si="31"/>
        <v>0.9000000000000001</v>
      </c>
      <c r="BG40" s="106">
        <f t="shared" si="9"/>
        <v>0</v>
      </c>
      <c r="BH40" s="92">
        <f t="shared" si="32"/>
        <v>0</v>
      </c>
      <c r="BI40" s="105">
        <f t="shared" si="33"/>
        <v>0.9000000000000001</v>
      </c>
      <c r="BJ40" s="106">
        <f t="shared" si="10"/>
        <v>0</v>
      </c>
      <c r="BK40" s="94">
        <f t="shared" si="34"/>
        <v>0</v>
      </c>
      <c r="BL40" s="105">
        <f t="shared" si="35"/>
        <v>0.9000000000000001</v>
      </c>
      <c r="BM40" s="106">
        <f t="shared" si="11"/>
        <v>0</v>
      </c>
      <c r="BN40" s="5"/>
      <c r="BO40" s="5"/>
      <c r="BP40" s="13"/>
      <c r="BQ40" s="14"/>
      <c r="BR40" s="13"/>
    </row>
    <row r="41" spans="1:70" ht="12.75">
      <c r="A41" s="15" t="s">
        <v>44</v>
      </c>
      <c r="B41" s="164"/>
      <c r="C41" s="161">
        <f>BH17</f>
      </c>
      <c r="D41" s="63">
        <f t="shared" si="37"/>
      </c>
      <c r="E41" s="64">
        <f>BK17</f>
      </c>
      <c r="AA41" s="79"/>
      <c r="AB41" s="80"/>
      <c r="AC41" s="80"/>
      <c r="AD41" s="92">
        <f t="shared" si="12"/>
        <v>0</v>
      </c>
      <c r="AE41" s="105">
        <f t="shared" si="13"/>
        <v>0.9500000000000002</v>
      </c>
      <c r="AF41" s="106">
        <f t="shared" si="0"/>
        <v>0</v>
      </c>
      <c r="AG41" s="92">
        <f t="shared" si="14"/>
        <v>0</v>
      </c>
      <c r="AH41" s="105">
        <f t="shared" si="15"/>
        <v>0.9500000000000002</v>
      </c>
      <c r="AI41" s="106">
        <f t="shared" si="1"/>
        <v>0</v>
      </c>
      <c r="AJ41" s="94">
        <f t="shared" si="16"/>
        <v>0</v>
      </c>
      <c r="AK41" s="105">
        <f t="shared" si="17"/>
        <v>0.9500000000000002</v>
      </c>
      <c r="AL41" s="106">
        <f t="shared" si="2"/>
        <v>0</v>
      </c>
      <c r="AM41" s="92">
        <f t="shared" si="18"/>
        <v>0</v>
      </c>
      <c r="AN41" s="105">
        <f t="shared" si="19"/>
        <v>0.9500000000000002</v>
      </c>
      <c r="AO41" s="106">
        <f t="shared" si="3"/>
        <v>0</v>
      </c>
      <c r="AP41" s="92">
        <f t="shared" si="20"/>
        <v>0</v>
      </c>
      <c r="AQ41" s="105">
        <f t="shared" si="21"/>
        <v>0.9500000000000002</v>
      </c>
      <c r="AR41" s="106">
        <f t="shared" si="4"/>
        <v>0</v>
      </c>
      <c r="AS41" s="92">
        <f t="shared" si="22"/>
        <v>0</v>
      </c>
      <c r="AT41" s="105">
        <f t="shared" si="23"/>
        <v>0.9500000000000002</v>
      </c>
      <c r="AU41" s="106">
        <f t="shared" si="5"/>
        <v>0</v>
      </c>
      <c r="AV41" s="92">
        <f t="shared" si="24"/>
        <v>0</v>
      </c>
      <c r="AW41" s="105">
        <f t="shared" si="25"/>
        <v>0.9500000000000002</v>
      </c>
      <c r="AX41" s="106">
        <f t="shared" si="6"/>
        <v>0</v>
      </c>
      <c r="AY41" s="92">
        <f t="shared" si="26"/>
        <v>0</v>
      </c>
      <c r="AZ41" s="105">
        <f t="shared" si="27"/>
        <v>0.9500000000000002</v>
      </c>
      <c r="BA41" s="106">
        <f t="shared" si="7"/>
        <v>0</v>
      </c>
      <c r="BB41" s="92">
        <f t="shared" si="28"/>
        <v>0</v>
      </c>
      <c r="BC41" s="105">
        <f t="shared" si="29"/>
        <v>0.9500000000000002</v>
      </c>
      <c r="BD41" s="106">
        <f t="shared" si="8"/>
        <v>0</v>
      </c>
      <c r="BE41" s="92">
        <f t="shared" si="30"/>
        <v>0</v>
      </c>
      <c r="BF41" s="105">
        <f t="shared" si="31"/>
        <v>0.9500000000000002</v>
      </c>
      <c r="BG41" s="106">
        <f t="shared" si="9"/>
        <v>0</v>
      </c>
      <c r="BH41" s="92">
        <f t="shared" si="32"/>
        <v>0</v>
      </c>
      <c r="BI41" s="105">
        <f t="shared" si="33"/>
        <v>0.9500000000000002</v>
      </c>
      <c r="BJ41" s="106">
        <f t="shared" si="10"/>
        <v>0</v>
      </c>
      <c r="BK41" s="94">
        <f t="shared" si="34"/>
        <v>0</v>
      </c>
      <c r="BL41" s="105">
        <f t="shared" si="35"/>
        <v>0.9500000000000002</v>
      </c>
      <c r="BM41" s="106">
        <f t="shared" si="11"/>
        <v>0</v>
      </c>
      <c r="BN41" s="5"/>
      <c r="BO41" s="5"/>
      <c r="BP41" s="13"/>
      <c r="BQ41" s="14"/>
      <c r="BR41" s="13"/>
    </row>
    <row r="42" spans="27:70" ht="12.75">
      <c r="AA42" s="87"/>
      <c r="AB42" s="88"/>
      <c r="AC42" s="88"/>
      <c r="AD42" s="108">
        <f t="shared" si="12"/>
        <v>0</v>
      </c>
      <c r="AE42" s="109">
        <f t="shared" si="13"/>
        <v>1.0000000000000002</v>
      </c>
      <c r="AF42" s="110">
        <f t="shared" si="0"/>
        <v>0</v>
      </c>
      <c r="AG42" s="108">
        <f t="shared" si="14"/>
        <v>0</v>
      </c>
      <c r="AH42" s="109">
        <f t="shared" si="15"/>
        <v>1.0000000000000002</v>
      </c>
      <c r="AI42" s="110">
        <f t="shared" si="1"/>
        <v>0</v>
      </c>
      <c r="AJ42" s="111">
        <f t="shared" si="16"/>
        <v>0</v>
      </c>
      <c r="AK42" s="109">
        <f t="shared" si="17"/>
        <v>1.0000000000000002</v>
      </c>
      <c r="AL42" s="110">
        <f t="shared" si="2"/>
        <v>0</v>
      </c>
      <c r="AM42" s="108">
        <f t="shared" si="18"/>
        <v>0</v>
      </c>
      <c r="AN42" s="109">
        <f t="shared" si="19"/>
        <v>1.0000000000000002</v>
      </c>
      <c r="AO42" s="110">
        <f t="shared" si="3"/>
        <v>0</v>
      </c>
      <c r="AP42" s="108">
        <f t="shared" si="20"/>
        <v>0</v>
      </c>
      <c r="AQ42" s="109">
        <f t="shared" si="21"/>
        <v>1.0000000000000002</v>
      </c>
      <c r="AR42" s="110">
        <f t="shared" si="4"/>
        <v>0</v>
      </c>
      <c r="AS42" s="108">
        <f t="shared" si="22"/>
        <v>0</v>
      </c>
      <c r="AT42" s="109">
        <f t="shared" si="23"/>
        <v>1.0000000000000002</v>
      </c>
      <c r="AU42" s="110">
        <f t="shared" si="5"/>
        <v>0</v>
      </c>
      <c r="AV42" s="108">
        <f t="shared" si="24"/>
        <v>0</v>
      </c>
      <c r="AW42" s="109">
        <f t="shared" si="25"/>
        <v>1.0000000000000002</v>
      </c>
      <c r="AX42" s="110">
        <f t="shared" si="6"/>
        <v>0</v>
      </c>
      <c r="AY42" s="108">
        <f t="shared" si="26"/>
        <v>0</v>
      </c>
      <c r="AZ42" s="109">
        <f t="shared" si="27"/>
        <v>1.0000000000000002</v>
      </c>
      <c r="BA42" s="110">
        <f t="shared" si="7"/>
        <v>0</v>
      </c>
      <c r="BB42" s="108">
        <f t="shared" si="28"/>
        <v>0</v>
      </c>
      <c r="BC42" s="109">
        <f t="shared" si="29"/>
        <v>1.0000000000000002</v>
      </c>
      <c r="BD42" s="110">
        <f t="shared" si="8"/>
        <v>0</v>
      </c>
      <c r="BE42" s="108">
        <f t="shared" si="30"/>
        <v>0</v>
      </c>
      <c r="BF42" s="109">
        <f t="shared" si="31"/>
        <v>1.0000000000000002</v>
      </c>
      <c r="BG42" s="110">
        <f t="shared" si="9"/>
        <v>0</v>
      </c>
      <c r="BH42" s="108">
        <f t="shared" si="32"/>
        <v>0</v>
      </c>
      <c r="BI42" s="109">
        <f t="shared" si="33"/>
        <v>1.0000000000000002</v>
      </c>
      <c r="BJ42" s="110">
        <f t="shared" si="10"/>
        <v>0</v>
      </c>
      <c r="BK42" s="111">
        <f t="shared" si="34"/>
        <v>0</v>
      </c>
      <c r="BL42" s="109">
        <f t="shared" si="35"/>
        <v>1.0000000000000002</v>
      </c>
      <c r="BM42" s="110">
        <f t="shared" si="11"/>
        <v>0</v>
      </c>
      <c r="BN42" s="5"/>
      <c r="BO42" s="5"/>
      <c r="BP42" s="13"/>
      <c r="BQ42" s="14"/>
      <c r="BR42" s="13"/>
    </row>
    <row r="43" spans="66:70" ht="12.75">
      <c r="BN43" s="5"/>
      <c r="BO43" s="5"/>
      <c r="BP43" s="13"/>
      <c r="BQ43" s="14"/>
      <c r="BR43" s="13"/>
    </row>
    <row r="44" spans="1:70" ht="15">
      <c r="A44" s="36" t="s">
        <v>45</v>
      </c>
      <c r="B44" s="37"/>
      <c r="C44" s="38"/>
      <c r="D44" s="37"/>
      <c r="E44" s="37"/>
      <c r="F44" s="37"/>
      <c r="G44" s="39"/>
      <c r="BN44" s="5"/>
      <c r="BO44" s="5"/>
      <c r="BP44" s="13"/>
      <c r="BQ44" s="14"/>
      <c r="BR44" s="13"/>
    </row>
    <row r="45" spans="1:70" ht="12.75">
      <c r="A45" s="129"/>
      <c r="B45" s="77"/>
      <c r="C45" s="99" t="s">
        <v>46</v>
      </c>
      <c r="D45" s="99" t="s">
        <v>46</v>
      </c>
      <c r="E45" s="99" t="s">
        <v>30</v>
      </c>
      <c r="F45" s="77"/>
      <c r="G45" s="77"/>
      <c r="BN45" s="5"/>
      <c r="BO45" s="5"/>
      <c r="BP45" s="13"/>
      <c r="BQ45" s="14"/>
      <c r="BR45" s="13"/>
    </row>
    <row r="46" spans="1:70" ht="12.75">
      <c r="A46" s="130" t="s">
        <v>47</v>
      </c>
      <c r="B46" s="131" t="s">
        <v>48</v>
      </c>
      <c r="C46" s="132" t="s">
        <v>49</v>
      </c>
      <c r="D46" s="132" t="s">
        <v>50</v>
      </c>
      <c r="E46" s="132" t="s">
        <v>51</v>
      </c>
      <c r="F46" s="132" t="s">
        <v>34</v>
      </c>
      <c r="G46" s="132" t="s">
        <v>52</v>
      </c>
      <c r="BN46" s="5"/>
      <c r="BO46" s="5"/>
      <c r="BP46" s="13"/>
      <c r="BQ46" s="14"/>
      <c r="BR46" s="13"/>
    </row>
    <row r="47" spans="1:70" ht="4.5" customHeight="1">
      <c r="A47" s="133"/>
      <c r="B47" s="134"/>
      <c r="C47" s="134"/>
      <c r="D47" s="134"/>
      <c r="E47" s="134"/>
      <c r="F47" s="82"/>
      <c r="G47" s="134"/>
      <c r="BN47" s="5"/>
      <c r="BO47" s="5"/>
      <c r="BP47" s="13"/>
      <c r="BQ47" s="14"/>
      <c r="BR47" s="13"/>
    </row>
    <row r="48" spans="1:70" ht="12.75">
      <c r="A48" s="135">
        <v>0</v>
      </c>
      <c r="B48" s="136"/>
      <c r="C48" s="136"/>
      <c r="D48" s="136"/>
      <c r="E48" s="136">
        <f>-(D6+D9)</f>
        <v>0</v>
      </c>
      <c r="F48" s="137">
        <v>0</v>
      </c>
      <c r="G48" s="136">
        <f aca="true" t="shared" si="38" ref="G48:G68">NPV(F48,$E$49:$E$68)+$E$48</f>
        <v>0</v>
      </c>
      <c r="AE48" s="112"/>
      <c r="AF48" s="112"/>
      <c r="AG48" s="112"/>
      <c r="AH48" s="112"/>
      <c r="AI48" s="113"/>
      <c r="AJ48" s="112"/>
      <c r="AK48" s="113"/>
      <c r="AL48" s="112"/>
      <c r="AO48" s="112"/>
      <c r="AP48" s="112"/>
      <c r="AQ48" s="112"/>
      <c r="AR48" s="94"/>
      <c r="AS48" s="105"/>
      <c r="AT48" s="94"/>
      <c r="AU48" s="80"/>
      <c r="AV48" s="80"/>
      <c r="AW48" s="94"/>
      <c r="AX48" s="94"/>
      <c r="AY48" s="94"/>
      <c r="AZ48" s="94"/>
      <c r="BA48" s="105"/>
      <c r="BB48" s="94"/>
      <c r="BC48" s="80"/>
      <c r="BD48" s="80"/>
      <c r="BE48" s="94"/>
      <c r="BF48" s="94"/>
      <c r="BG48" s="94"/>
      <c r="BH48" s="94"/>
      <c r="BI48" s="105"/>
      <c r="BJ48" s="94"/>
      <c r="BK48" s="80"/>
      <c r="BL48" s="80"/>
      <c r="BM48" s="94"/>
      <c r="BN48" s="5"/>
      <c r="BO48" s="5"/>
      <c r="BP48" s="13"/>
      <c r="BQ48" s="14"/>
      <c r="BR48" s="13"/>
    </row>
    <row r="49" spans="1:70" ht="12.75">
      <c r="A49" s="135">
        <v>1</v>
      </c>
      <c r="B49" s="136">
        <f>IF(A49&lt;=$D$7,$D$14,0)</f>
        <v>0</v>
      </c>
      <c r="C49" s="136">
        <f aca="true" t="shared" si="39" ref="C49:C68">IF(A49&lt;=$D$7,$D$11*B49,0)</f>
        <v>0</v>
      </c>
      <c r="D49" s="136">
        <f aca="true" t="shared" si="40" ref="D49:D68">IF(A49&lt;=$D$7,($D$12*B49+$D$13),0)</f>
        <v>0</v>
      </c>
      <c r="E49" s="136">
        <f aca="true" t="shared" si="41" ref="E49:E68">C49-D49+IF(A49=$D$7,$D$9+$D$8,0)</f>
        <v>0</v>
      </c>
      <c r="F49" s="137">
        <f aca="true" t="shared" si="42" ref="F49:F68">F48+0.05</f>
        <v>0.04999999999999999</v>
      </c>
      <c r="G49" s="136">
        <f t="shared" si="38"/>
        <v>0</v>
      </c>
      <c r="AE49" s="112"/>
      <c r="AF49" s="112"/>
      <c r="AG49" s="112"/>
      <c r="AH49" s="112"/>
      <c r="AI49" s="113"/>
      <c r="AJ49" s="112"/>
      <c r="AK49" s="113"/>
      <c r="AL49" s="112"/>
      <c r="AO49" s="112"/>
      <c r="AP49" s="112"/>
      <c r="AQ49" s="112"/>
      <c r="AR49" s="94"/>
      <c r="AS49" s="105"/>
      <c r="AT49" s="94"/>
      <c r="AU49" s="80"/>
      <c r="AV49" s="80"/>
      <c r="AW49" s="94"/>
      <c r="AX49" s="94"/>
      <c r="AY49" s="94"/>
      <c r="AZ49" s="94"/>
      <c r="BA49" s="105"/>
      <c r="BB49" s="94"/>
      <c r="BC49" s="80"/>
      <c r="BD49" s="80"/>
      <c r="BE49" s="94"/>
      <c r="BF49" s="94"/>
      <c r="BG49" s="94"/>
      <c r="BH49" s="94"/>
      <c r="BI49" s="105"/>
      <c r="BJ49" s="94"/>
      <c r="BK49" s="80"/>
      <c r="BL49" s="80"/>
      <c r="BM49" s="94"/>
      <c r="BN49" s="5"/>
      <c r="BO49" s="5"/>
      <c r="BP49" s="13"/>
      <c r="BQ49" s="14"/>
      <c r="BR49" s="13"/>
    </row>
    <row r="50" spans="1:70" ht="12.75">
      <c r="A50" s="135">
        <f aca="true" t="shared" si="43" ref="A50:A68">A49+1</f>
        <v>2</v>
      </c>
      <c r="B50" s="136">
        <f aca="true" t="shared" si="44" ref="B50:B68">IF(A50&lt;=$D$7,B49,0)</f>
        <v>0</v>
      </c>
      <c r="C50" s="136">
        <f t="shared" si="39"/>
        <v>0</v>
      </c>
      <c r="D50" s="136">
        <f t="shared" si="40"/>
        <v>0</v>
      </c>
      <c r="E50" s="136">
        <f t="shared" si="41"/>
        <v>0</v>
      </c>
      <c r="F50" s="137">
        <f t="shared" si="42"/>
        <v>0.09999999999999998</v>
      </c>
      <c r="G50" s="136">
        <f t="shared" si="38"/>
        <v>0</v>
      </c>
      <c r="AE50" s="112"/>
      <c r="AF50" s="112"/>
      <c r="AG50" s="112"/>
      <c r="AH50" s="112"/>
      <c r="AI50" s="113"/>
      <c r="AJ50" s="112"/>
      <c r="AK50" s="113"/>
      <c r="AL50" s="112"/>
      <c r="AO50" s="112"/>
      <c r="AP50" s="112"/>
      <c r="AQ50" s="112"/>
      <c r="AR50" s="94"/>
      <c r="AS50" s="105"/>
      <c r="AT50" s="94"/>
      <c r="AU50" s="80"/>
      <c r="AV50" s="80"/>
      <c r="AW50" s="94"/>
      <c r="AX50" s="94"/>
      <c r="AY50" s="94"/>
      <c r="AZ50" s="94"/>
      <c r="BA50" s="105"/>
      <c r="BB50" s="94"/>
      <c r="BC50" s="80"/>
      <c r="BD50" s="80"/>
      <c r="BE50" s="94"/>
      <c r="BF50" s="94"/>
      <c r="BG50" s="94"/>
      <c r="BH50" s="94"/>
      <c r="BI50" s="105"/>
      <c r="BJ50" s="94"/>
      <c r="BK50" s="80"/>
      <c r="BL50" s="80"/>
      <c r="BM50" s="94"/>
      <c r="BN50" s="5"/>
      <c r="BO50" s="5"/>
      <c r="BP50" s="13"/>
      <c r="BQ50" s="14"/>
      <c r="BR50" s="13"/>
    </row>
    <row r="51" spans="1:68" ht="12.75">
      <c r="A51" s="135">
        <f t="shared" si="43"/>
        <v>3</v>
      </c>
      <c r="B51" s="136">
        <f t="shared" si="44"/>
        <v>0</v>
      </c>
      <c r="C51" s="136">
        <f t="shared" si="39"/>
        <v>0</v>
      </c>
      <c r="D51" s="136">
        <f t="shared" si="40"/>
        <v>0</v>
      </c>
      <c r="E51" s="136">
        <f t="shared" si="41"/>
        <v>0</v>
      </c>
      <c r="F51" s="137">
        <f t="shared" si="42"/>
        <v>0.14999999999999997</v>
      </c>
      <c r="G51" s="136">
        <f t="shared" si="38"/>
        <v>0</v>
      </c>
      <c r="AE51" s="112"/>
      <c r="AF51" s="112"/>
      <c r="AG51" s="112"/>
      <c r="AH51" s="112"/>
      <c r="AJ51" s="112"/>
      <c r="AO51" s="112"/>
      <c r="AP51" s="112"/>
      <c r="AQ51" s="112"/>
      <c r="AR51" s="94"/>
      <c r="AS51" s="80"/>
      <c r="AT51" s="80"/>
      <c r="AU51" s="80"/>
      <c r="AV51" s="80"/>
      <c r="AW51" s="94"/>
      <c r="AX51" s="94"/>
      <c r="AY51" s="94"/>
      <c r="AZ51" s="94"/>
      <c r="BA51" s="80"/>
      <c r="BB51" s="80"/>
      <c r="BC51" s="80"/>
      <c r="BD51" s="80"/>
      <c r="BE51" s="94"/>
      <c r="BF51" s="94"/>
      <c r="BG51" s="94"/>
      <c r="BH51" s="94"/>
      <c r="BI51" s="80"/>
      <c r="BJ51" s="80"/>
      <c r="BK51" s="80"/>
      <c r="BL51" s="80"/>
      <c r="BM51" s="94"/>
      <c r="BN51" s="5"/>
      <c r="BO51" s="5"/>
      <c r="BP51" s="13"/>
    </row>
    <row r="52" spans="1:68" ht="12.75">
      <c r="A52" s="135">
        <f t="shared" si="43"/>
        <v>4</v>
      </c>
      <c r="B52" s="136">
        <f t="shared" si="44"/>
        <v>0</v>
      </c>
      <c r="C52" s="136">
        <f t="shared" si="39"/>
        <v>0</v>
      </c>
      <c r="D52" s="136">
        <f t="shared" si="40"/>
        <v>0</v>
      </c>
      <c r="E52" s="136">
        <f t="shared" si="41"/>
        <v>0</v>
      </c>
      <c r="F52" s="137">
        <f t="shared" si="42"/>
        <v>0.19999999999999996</v>
      </c>
      <c r="G52" s="136">
        <f t="shared" si="38"/>
        <v>0</v>
      </c>
      <c r="AE52" s="112"/>
      <c r="AF52" s="112"/>
      <c r="AG52" s="112"/>
      <c r="AH52" s="112"/>
      <c r="AJ52" s="112"/>
      <c r="AO52" s="112"/>
      <c r="AP52" s="112"/>
      <c r="AQ52" s="112"/>
      <c r="AR52" s="94"/>
      <c r="AS52" s="80"/>
      <c r="AT52" s="80"/>
      <c r="AU52" s="80"/>
      <c r="AV52" s="80"/>
      <c r="AW52" s="94"/>
      <c r="AX52" s="94"/>
      <c r="AY52" s="94"/>
      <c r="AZ52" s="94"/>
      <c r="BA52" s="80"/>
      <c r="BB52" s="80"/>
      <c r="BC52" s="80"/>
      <c r="BD52" s="80"/>
      <c r="BE52" s="94"/>
      <c r="BF52" s="94"/>
      <c r="BG52" s="94"/>
      <c r="BH52" s="94"/>
      <c r="BI52" s="80"/>
      <c r="BJ52" s="80"/>
      <c r="BK52" s="80"/>
      <c r="BL52" s="80"/>
      <c r="BM52" s="94"/>
      <c r="BN52" s="5"/>
      <c r="BO52" s="5"/>
      <c r="BP52" s="13"/>
    </row>
    <row r="53" spans="1:68" ht="12.75">
      <c r="A53" s="135">
        <f t="shared" si="43"/>
        <v>5</v>
      </c>
      <c r="B53" s="136">
        <f t="shared" si="44"/>
        <v>0</v>
      </c>
      <c r="C53" s="136">
        <f t="shared" si="39"/>
        <v>0</v>
      </c>
      <c r="D53" s="136">
        <f t="shared" si="40"/>
        <v>0</v>
      </c>
      <c r="E53" s="136">
        <f t="shared" si="41"/>
        <v>0</v>
      </c>
      <c r="F53" s="137">
        <f t="shared" si="42"/>
        <v>0.24999999999999994</v>
      </c>
      <c r="G53" s="136">
        <f t="shared" si="38"/>
        <v>0</v>
      </c>
      <c r="AE53" s="112"/>
      <c r="AF53" s="112"/>
      <c r="AG53" s="112"/>
      <c r="AH53" s="112"/>
      <c r="AJ53" s="112"/>
      <c r="AO53" s="112"/>
      <c r="AP53" s="112"/>
      <c r="AQ53" s="112"/>
      <c r="AR53" s="94"/>
      <c r="AS53" s="80"/>
      <c r="AT53" s="80"/>
      <c r="AU53" s="80"/>
      <c r="AV53" s="80"/>
      <c r="AW53" s="94"/>
      <c r="AX53" s="94"/>
      <c r="AY53" s="94"/>
      <c r="AZ53" s="94"/>
      <c r="BA53" s="80"/>
      <c r="BB53" s="80"/>
      <c r="BC53" s="80"/>
      <c r="BD53" s="80"/>
      <c r="BE53" s="94"/>
      <c r="BF53" s="94"/>
      <c r="BG53" s="94"/>
      <c r="BH53" s="94"/>
      <c r="BI53" s="80"/>
      <c r="BJ53" s="80"/>
      <c r="BK53" s="80"/>
      <c r="BL53" s="80"/>
      <c r="BM53" s="94"/>
      <c r="BN53" s="5"/>
      <c r="BO53" s="5"/>
      <c r="BP53" s="13"/>
    </row>
    <row r="54" spans="1:67" ht="12.75">
      <c r="A54" s="135">
        <f t="shared" si="43"/>
        <v>6</v>
      </c>
      <c r="B54" s="136">
        <f t="shared" si="44"/>
        <v>0</v>
      </c>
      <c r="C54" s="136">
        <f t="shared" si="39"/>
        <v>0</v>
      </c>
      <c r="D54" s="136">
        <f t="shared" si="40"/>
        <v>0</v>
      </c>
      <c r="E54" s="136">
        <f t="shared" si="41"/>
        <v>0</v>
      </c>
      <c r="F54" s="137">
        <f t="shared" si="42"/>
        <v>0.29999999999999993</v>
      </c>
      <c r="G54" s="136">
        <f t="shared" si="38"/>
        <v>0</v>
      </c>
      <c r="AE54" s="112"/>
      <c r="AF54" s="112"/>
      <c r="AG54" s="112"/>
      <c r="AH54" s="112"/>
      <c r="AJ54" s="112"/>
      <c r="AO54" s="112"/>
      <c r="AP54" s="112"/>
      <c r="AQ54" s="112"/>
      <c r="AR54" s="94"/>
      <c r="AS54" s="80"/>
      <c r="AT54" s="80"/>
      <c r="AU54" s="80"/>
      <c r="AV54" s="80"/>
      <c r="AW54" s="94"/>
      <c r="AX54" s="94"/>
      <c r="AY54" s="94"/>
      <c r="AZ54" s="94"/>
      <c r="BA54" s="80"/>
      <c r="BB54" s="80"/>
      <c r="BC54" s="80"/>
      <c r="BD54" s="80"/>
      <c r="BE54" s="94"/>
      <c r="BF54" s="94"/>
      <c r="BG54" s="80"/>
      <c r="BH54" s="80"/>
      <c r="BI54" s="80"/>
      <c r="BJ54" s="80"/>
      <c r="BK54" s="80"/>
      <c r="BL54" s="80"/>
      <c r="BM54" s="80"/>
      <c r="BN54" s="3"/>
      <c r="BO54" s="3"/>
    </row>
    <row r="55" spans="1:67" ht="12.75">
      <c r="A55" s="135">
        <f t="shared" si="43"/>
        <v>7</v>
      </c>
      <c r="B55" s="136">
        <f t="shared" si="44"/>
        <v>0</v>
      </c>
      <c r="C55" s="136">
        <f t="shared" si="39"/>
        <v>0</v>
      </c>
      <c r="D55" s="136">
        <f t="shared" si="40"/>
        <v>0</v>
      </c>
      <c r="E55" s="136">
        <f t="shared" si="41"/>
        <v>0</v>
      </c>
      <c r="F55" s="137">
        <f t="shared" si="42"/>
        <v>0.3499999999999999</v>
      </c>
      <c r="G55" s="136">
        <f t="shared" si="38"/>
        <v>0</v>
      </c>
      <c r="H55" s="13"/>
      <c r="AE55" s="112"/>
      <c r="AF55" s="112"/>
      <c r="AG55" s="112"/>
      <c r="AH55" s="112"/>
      <c r="AJ55" s="112"/>
      <c r="AO55" s="112"/>
      <c r="AP55" s="112"/>
      <c r="AQ55" s="112"/>
      <c r="AR55" s="94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3"/>
      <c r="BO55" s="3"/>
    </row>
    <row r="56" spans="1:67" ht="12.75">
      <c r="A56" s="135">
        <f t="shared" si="43"/>
        <v>8</v>
      </c>
      <c r="B56" s="136">
        <f t="shared" si="44"/>
        <v>0</v>
      </c>
      <c r="C56" s="136">
        <f t="shared" si="39"/>
        <v>0</v>
      </c>
      <c r="D56" s="136">
        <f t="shared" si="40"/>
        <v>0</v>
      </c>
      <c r="E56" s="136">
        <f t="shared" si="41"/>
        <v>0</v>
      </c>
      <c r="F56" s="137">
        <f t="shared" si="42"/>
        <v>0.3999999999999999</v>
      </c>
      <c r="G56" s="136">
        <f t="shared" si="38"/>
        <v>0</v>
      </c>
      <c r="H56" s="13"/>
      <c r="AE56" s="112"/>
      <c r="AF56" s="112"/>
      <c r="AG56" s="112"/>
      <c r="AH56" s="112"/>
      <c r="AJ56" s="112"/>
      <c r="AO56" s="112"/>
      <c r="AP56" s="112"/>
      <c r="AQ56" s="112"/>
      <c r="AR56" s="94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3"/>
      <c r="BO56" s="3"/>
    </row>
    <row r="57" spans="1:67" ht="12.75">
      <c r="A57" s="135">
        <f t="shared" si="43"/>
        <v>9</v>
      </c>
      <c r="B57" s="136">
        <f t="shared" si="44"/>
        <v>0</v>
      </c>
      <c r="C57" s="136">
        <f t="shared" si="39"/>
        <v>0</v>
      </c>
      <c r="D57" s="136">
        <f t="shared" si="40"/>
        <v>0</v>
      </c>
      <c r="E57" s="136">
        <f t="shared" si="41"/>
        <v>0</v>
      </c>
      <c r="F57" s="137">
        <f t="shared" si="42"/>
        <v>0.4499999999999999</v>
      </c>
      <c r="G57" s="136">
        <f t="shared" si="38"/>
        <v>0</v>
      </c>
      <c r="H57" s="13"/>
      <c r="AE57" s="112"/>
      <c r="AF57" s="112"/>
      <c r="AG57" s="112"/>
      <c r="AH57" s="112"/>
      <c r="AJ57" s="112"/>
      <c r="AO57" s="112"/>
      <c r="AP57" s="112"/>
      <c r="AQ57" s="112"/>
      <c r="AR57" s="94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3"/>
      <c r="BO57" s="3"/>
    </row>
    <row r="58" spans="1:67" ht="12.75">
      <c r="A58" s="135">
        <f t="shared" si="43"/>
        <v>10</v>
      </c>
      <c r="B58" s="136">
        <f t="shared" si="44"/>
        <v>0</v>
      </c>
      <c r="C58" s="136">
        <f t="shared" si="39"/>
        <v>0</v>
      </c>
      <c r="D58" s="136">
        <f t="shared" si="40"/>
        <v>0</v>
      </c>
      <c r="E58" s="136">
        <f t="shared" si="41"/>
        <v>0</v>
      </c>
      <c r="F58" s="137">
        <f t="shared" si="42"/>
        <v>0.4999999999999999</v>
      </c>
      <c r="G58" s="136">
        <f t="shared" si="38"/>
        <v>0</v>
      </c>
      <c r="H58" s="13"/>
      <c r="AE58" s="112"/>
      <c r="AF58" s="112"/>
      <c r="AG58" s="112"/>
      <c r="AH58" s="112"/>
      <c r="AJ58" s="112"/>
      <c r="AO58" s="112"/>
      <c r="AP58" s="112"/>
      <c r="AQ58" s="112"/>
      <c r="AR58" s="94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3"/>
      <c r="BO58" s="3"/>
    </row>
    <row r="59" spans="1:67" ht="12.75">
      <c r="A59" s="135">
        <f t="shared" si="43"/>
        <v>11</v>
      </c>
      <c r="B59" s="136">
        <f t="shared" si="44"/>
        <v>0</v>
      </c>
      <c r="C59" s="136">
        <f t="shared" si="39"/>
        <v>0</v>
      </c>
      <c r="D59" s="136">
        <f t="shared" si="40"/>
        <v>0</v>
      </c>
      <c r="E59" s="136">
        <f t="shared" si="41"/>
        <v>0</v>
      </c>
      <c r="F59" s="137">
        <f t="shared" si="42"/>
        <v>0.5499999999999998</v>
      </c>
      <c r="G59" s="136">
        <f t="shared" si="38"/>
        <v>0</v>
      </c>
      <c r="AE59" s="112"/>
      <c r="AF59" s="112"/>
      <c r="AG59" s="112"/>
      <c r="AH59" s="112"/>
      <c r="AJ59" s="112"/>
      <c r="AO59" s="112"/>
      <c r="AP59" s="112"/>
      <c r="AQ59" s="112"/>
      <c r="AR59" s="94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3"/>
      <c r="BO59" s="3"/>
    </row>
    <row r="60" spans="1:67" ht="12.75">
      <c r="A60" s="135">
        <f t="shared" si="43"/>
        <v>12</v>
      </c>
      <c r="B60" s="136">
        <f t="shared" si="44"/>
        <v>0</v>
      </c>
      <c r="C60" s="136">
        <f t="shared" si="39"/>
        <v>0</v>
      </c>
      <c r="D60" s="136">
        <f t="shared" si="40"/>
        <v>0</v>
      </c>
      <c r="E60" s="136">
        <f t="shared" si="41"/>
        <v>0</v>
      </c>
      <c r="F60" s="137">
        <f t="shared" si="42"/>
        <v>0.5999999999999999</v>
      </c>
      <c r="G60" s="136">
        <f t="shared" si="38"/>
        <v>0</v>
      </c>
      <c r="AE60" s="112"/>
      <c r="AF60" s="112"/>
      <c r="AG60" s="112"/>
      <c r="AH60" s="112"/>
      <c r="AJ60" s="112"/>
      <c r="AO60" s="112"/>
      <c r="AP60" s="112"/>
      <c r="AQ60" s="112"/>
      <c r="AR60" s="94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3"/>
      <c r="BO60" s="3"/>
    </row>
    <row r="61" spans="1:67" ht="12.75">
      <c r="A61" s="135">
        <f t="shared" si="43"/>
        <v>13</v>
      </c>
      <c r="B61" s="136">
        <f t="shared" si="44"/>
        <v>0</v>
      </c>
      <c r="C61" s="136">
        <f t="shared" si="39"/>
        <v>0</v>
      </c>
      <c r="D61" s="136">
        <f t="shared" si="40"/>
        <v>0</v>
      </c>
      <c r="E61" s="136">
        <f t="shared" si="41"/>
        <v>0</v>
      </c>
      <c r="F61" s="137">
        <f t="shared" si="42"/>
        <v>0.6499999999999999</v>
      </c>
      <c r="G61" s="136">
        <f t="shared" si="38"/>
        <v>0</v>
      </c>
      <c r="AE61" s="112"/>
      <c r="AF61" s="112"/>
      <c r="AG61" s="112"/>
      <c r="AH61" s="112"/>
      <c r="AJ61" s="112"/>
      <c r="AO61" s="112"/>
      <c r="AP61" s="112"/>
      <c r="AQ61" s="112"/>
      <c r="AR61" s="94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3"/>
      <c r="BO61" s="3"/>
    </row>
    <row r="62" spans="1:67" ht="12.75">
      <c r="A62" s="135">
        <f t="shared" si="43"/>
        <v>14</v>
      </c>
      <c r="B62" s="136">
        <f t="shared" si="44"/>
        <v>0</v>
      </c>
      <c r="C62" s="136">
        <f t="shared" si="39"/>
        <v>0</v>
      </c>
      <c r="D62" s="136">
        <f t="shared" si="40"/>
        <v>0</v>
      </c>
      <c r="E62" s="136">
        <f t="shared" si="41"/>
        <v>0</v>
      </c>
      <c r="F62" s="137">
        <f t="shared" si="42"/>
        <v>0.7</v>
      </c>
      <c r="G62" s="136">
        <f t="shared" si="38"/>
        <v>0</v>
      </c>
      <c r="AE62" s="112"/>
      <c r="AF62" s="112"/>
      <c r="AG62" s="112"/>
      <c r="AH62" s="112"/>
      <c r="AJ62" s="112"/>
      <c r="AO62" s="112"/>
      <c r="AP62" s="112"/>
      <c r="AQ62" s="112"/>
      <c r="AR62" s="94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3"/>
      <c r="BO62" s="3"/>
    </row>
    <row r="63" spans="1:67" ht="12.75">
      <c r="A63" s="135">
        <f t="shared" si="43"/>
        <v>15</v>
      </c>
      <c r="B63" s="136">
        <f t="shared" si="44"/>
        <v>0</v>
      </c>
      <c r="C63" s="136">
        <f t="shared" si="39"/>
        <v>0</v>
      </c>
      <c r="D63" s="136">
        <f t="shared" si="40"/>
        <v>0</v>
      </c>
      <c r="E63" s="136">
        <f t="shared" si="41"/>
        <v>0</v>
      </c>
      <c r="F63" s="137">
        <f t="shared" si="42"/>
        <v>0.75</v>
      </c>
      <c r="G63" s="136">
        <f t="shared" si="38"/>
        <v>0</v>
      </c>
      <c r="AE63" s="112"/>
      <c r="AF63" s="112"/>
      <c r="AG63" s="112"/>
      <c r="AH63" s="112"/>
      <c r="AJ63" s="112"/>
      <c r="AO63" s="112"/>
      <c r="AP63" s="112"/>
      <c r="AQ63" s="112"/>
      <c r="AR63" s="94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3"/>
      <c r="BO63" s="3"/>
    </row>
    <row r="64" spans="1:67" ht="12.75">
      <c r="A64" s="135">
        <f t="shared" si="43"/>
        <v>16</v>
      </c>
      <c r="B64" s="136">
        <f t="shared" si="44"/>
        <v>0</v>
      </c>
      <c r="C64" s="136">
        <f t="shared" si="39"/>
        <v>0</v>
      </c>
      <c r="D64" s="136">
        <f t="shared" si="40"/>
        <v>0</v>
      </c>
      <c r="E64" s="136">
        <f t="shared" si="41"/>
        <v>0</v>
      </c>
      <c r="F64" s="137">
        <f t="shared" si="42"/>
        <v>0.8</v>
      </c>
      <c r="G64" s="136">
        <f t="shared" si="38"/>
        <v>0</v>
      </c>
      <c r="AE64" s="112"/>
      <c r="AF64" s="112"/>
      <c r="AG64" s="112"/>
      <c r="AH64" s="112"/>
      <c r="AJ64" s="112"/>
      <c r="AO64" s="112"/>
      <c r="AP64" s="112"/>
      <c r="AQ64" s="112"/>
      <c r="AR64" s="94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3"/>
      <c r="BO64" s="3"/>
    </row>
    <row r="65" spans="1:67" ht="12.75">
      <c r="A65" s="135">
        <f t="shared" si="43"/>
        <v>17</v>
      </c>
      <c r="B65" s="136">
        <f t="shared" si="44"/>
        <v>0</v>
      </c>
      <c r="C65" s="136">
        <f t="shared" si="39"/>
        <v>0</v>
      </c>
      <c r="D65" s="136">
        <f t="shared" si="40"/>
        <v>0</v>
      </c>
      <c r="E65" s="136">
        <f t="shared" si="41"/>
        <v>0</v>
      </c>
      <c r="F65" s="137">
        <f t="shared" si="42"/>
        <v>0.8500000000000001</v>
      </c>
      <c r="G65" s="136">
        <f t="shared" si="38"/>
        <v>0</v>
      </c>
      <c r="AE65" s="112"/>
      <c r="AF65" s="112"/>
      <c r="AG65" s="112"/>
      <c r="AH65" s="112"/>
      <c r="AJ65" s="112"/>
      <c r="AO65" s="112"/>
      <c r="AP65" s="112"/>
      <c r="AQ65" s="112"/>
      <c r="AR65" s="94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3"/>
      <c r="BO65" s="3"/>
    </row>
    <row r="66" spans="1:44" ht="12.75">
      <c r="A66" s="135">
        <f t="shared" si="43"/>
        <v>18</v>
      </c>
      <c r="B66" s="136">
        <f t="shared" si="44"/>
        <v>0</v>
      </c>
      <c r="C66" s="136">
        <f t="shared" si="39"/>
        <v>0</v>
      </c>
      <c r="D66" s="136">
        <f t="shared" si="40"/>
        <v>0</v>
      </c>
      <c r="E66" s="136">
        <f t="shared" si="41"/>
        <v>0</v>
      </c>
      <c r="F66" s="137">
        <f t="shared" si="42"/>
        <v>0.9000000000000001</v>
      </c>
      <c r="G66" s="136">
        <f t="shared" si="38"/>
        <v>0</v>
      </c>
      <c r="AE66" s="112"/>
      <c r="AF66" s="112"/>
      <c r="AG66" s="112"/>
      <c r="AH66" s="112"/>
      <c r="AJ66" s="112"/>
      <c r="AO66" s="112"/>
      <c r="AP66" s="112"/>
      <c r="AQ66" s="112"/>
      <c r="AR66" s="112"/>
    </row>
    <row r="67" spans="1:44" ht="12.75">
      <c r="A67" s="135">
        <f t="shared" si="43"/>
        <v>19</v>
      </c>
      <c r="B67" s="136">
        <f t="shared" si="44"/>
        <v>0</v>
      </c>
      <c r="C67" s="136">
        <f t="shared" si="39"/>
        <v>0</v>
      </c>
      <c r="D67" s="136">
        <f t="shared" si="40"/>
        <v>0</v>
      </c>
      <c r="E67" s="136">
        <f t="shared" si="41"/>
        <v>0</v>
      </c>
      <c r="F67" s="137">
        <f t="shared" si="42"/>
        <v>0.9500000000000002</v>
      </c>
      <c r="G67" s="136">
        <f t="shared" si="38"/>
        <v>0</v>
      </c>
      <c r="AE67" s="112"/>
      <c r="AF67" s="112"/>
      <c r="AG67" s="112"/>
      <c r="AH67" s="112"/>
      <c r="AJ67" s="112"/>
      <c r="AO67" s="112"/>
      <c r="AP67" s="112"/>
      <c r="AQ67" s="112"/>
      <c r="AR67" s="112"/>
    </row>
    <row r="68" spans="1:44" ht="12.75">
      <c r="A68" s="138">
        <f t="shared" si="43"/>
        <v>20</v>
      </c>
      <c r="B68" s="139">
        <f t="shared" si="44"/>
        <v>0</v>
      </c>
      <c r="C68" s="139">
        <f t="shared" si="39"/>
        <v>0</v>
      </c>
      <c r="D68" s="139">
        <f t="shared" si="40"/>
        <v>0</v>
      </c>
      <c r="E68" s="139">
        <f t="shared" si="41"/>
        <v>0</v>
      </c>
      <c r="F68" s="140">
        <f t="shared" si="42"/>
        <v>1.0000000000000002</v>
      </c>
      <c r="G68" s="139">
        <f t="shared" si="38"/>
        <v>0</v>
      </c>
      <c r="AE68" s="112"/>
      <c r="AF68" s="112"/>
      <c r="AG68" s="112"/>
      <c r="AH68" s="112"/>
      <c r="AJ68" s="112"/>
      <c r="AO68" s="112"/>
      <c r="AP68" s="112"/>
      <c r="AQ68" s="112"/>
      <c r="AR68" s="112"/>
    </row>
    <row r="69" spans="31:44" ht="12.75">
      <c r="AE69" s="112"/>
      <c r="AF69" s="112"/>
      <c r="AG69" s="112"/>
      <c r="AH69" s="112"/>
      <c r="AJ69" s="112"/>
      <c r="AO69" s="112"/>
      <c r="AP69" s="112"/>
      <c r="AQ69" s="112"/>
      <c r="AR69" s="112"/>
    </row>
    <row r="70" spans="1:44" ht="12.75">
      <c r="A70" s="57">
        <f>IF(D4=0,"","Navn/oppgavenummer: "&amp;D4)</f>
      </c>
      <c r="AE70" s="112"/>
      <c r="AF70" s="112"/>
      <c r="AG70" s="112"/>
      <c r="AH70" s="112"/>
      <c r="AJ70" s="112"/>
      <c r="AO70" s="112"/>
      <c r="AP70" s="112"/>
      <c r="AQ70" s="112"/>
      <c r="AR70" s="112"/>
    </row>
    <row r="71" spans="31:44" ht="12.75">
      <c r="AE71" s="112"/>
      <c r="AF71" s="112"/>
      <c r="AG71" s="112"/>
      <c r="AH71" s="112"/>
      <c r="AJ71" s="112"/>
      <c r="AO71" s="112"/>
      <c r="AP71" s="112"/>
      <c r="AQ71" s="112"/>
      <c r="AR71" s="112"/>
    </row>
    <row r="72" spans="1:44" ht="23.25">
      <c r="A72" s="58" t="str">
        <f>"Følsomhetsanalyse "&amp;IF(D5=0,"","investeringsprosjekt: "&amp;D5)</f>
        <v>Følsomhetsanalyse </v>
      </c>
      <c r="B72" s="58"/>
      <c r="C72" s="58"/>
      <c r="D72" s="58"/>
      <c r="E72" s="58"/>
      <c r="F72" s="58"/>
      <c r="G72" s="58"/>
      <c r="H72" s="58"/>
      <c r="I72" s="58"/>
      <c r="J72" s="21"/>
      <c r="AE72" s="112"/>
      <c r="AF72" s="112"/>
      <c r="AG72" s="112"/>
      <c r="AH72" s="112"/>
      <c r="AJ72" s="112"/>
      <c r="AO72" s="112"/>
      <c r="AP72" s="112"/>
      <c r="AQ72" s="112"/>
      <c r="AR72" s="112"/>
    </row>
    <row r="73" spans="31:44" ht="12.75">
      <c r="AE73" s="112"/>
      <c r="AF73" s="112"/>
      <c r="AG73" s="112"/>
      <c r="AH73" s="112"/>
      <c r="AJ73" s="112"/>
      <c r="AO73" s="112"/>
      <c r="AP73" s="112"/>
      <c r="AQ73" s="112"/>
      <c r="AR73" s="112"/>
    </row>
    <row r="74" spans="31:44" ht="12.75">
      <c r="AE74" s="112"/>
      <c r="AF74" s="112"/>
      <c r="AG74" s="112"/>
      <c r="AH74" s="112"/>
      <c r="AJ74" s="112"/>
      <c r="AO74" s="112"/>
      <c r="AP74" s="112"/>
      <c r="AQ74" s="112"/>
      <c r="AR74" s="112"/>
    </row>
    <row r="75" spans="1:44" ht="12.75">
      <c r="A75" s="141" t="s">
        <v>53</v>
      </c>
      <c r="B75" s="142"/>
      <c r="C75" s="142"/>
      <c r="D75" s="142"/>
      <c r="E75" s="143"/>
      <c r="H75"/>
      <c r="AE75" s="112"/>
      <c r="AF75" s="112"/>
      <c r="AG75" s="112"/>
      <c r="AH75" s="112"/>
      <c r="AJ75" s="112"/>
      <c r="AO75" s="112"/>
      <c r="AP75" s="112"/>
      <c r="AQ75" s="112"/>
      <c r="AR75" s="112"/>
    </row>
    <row r="76" spans="1:44" ht="12.75">
      <c r="A76" s="144" t="s">
        <v>38</v>
      </c>
      <c r="B76" s="145"/>
      <c r="C76" s="146">
        <f>+C26</f>
        <v>0</v>
      </c>
      <c r="D76" s="146">
        <f>+D26</f>
        <v>0</v>
      </c>
      <c r="E76" s="147">
        <f>+E26</f>
        <v>0</v>
      </c>
      <c r="H76"/>
      <c r="AE76" s="112"/>
      <c r="AF76" s="112"/>
      <c r="AG76" s="112"/>
      <c r="AH76" s="112"/>
      <c r="AJ76" s="112"/>
      <c r="AO76" s="112"/>
      <c r="AP76" s="112"/>
      <c r="AQ76" s="112"/>
      <c r="AR76" s="112"/>
    </row>
    <row r="77" spans="1:44" ht="12.75">
      <c r="A77" s="115" t="str">
        <f>+A27</f>
        <v>Investering</v>
      </c>
      <c r="B77" s="116"/>
      <c r="C77" s="117">
        <f>+$D6*(1+C$76)</f>
        <v>0</v>
      </c>
      <c r="D77" s="117">
        <f>+$D6*(1+D$76)</f>
        <v>0</v>
      </c>
      <c r="E77" s="118">
        <f>+$D6*(1+E$76)</f>
        <v>0</v>
      </c>
      <c r="H77"/>
      <c r="AE77" s="112"/>
      <c r="AF77" s="112"/>
      <c r="AG77" s="112"/>
      <c r="AH77" s="112"/>
      <c r="AJ77" s="112"/>
      <c r="AO77" s="112"/>
      <c r="AP77" s="112"/>
      <c r="AQ77" s="112"/>
      <c r="AR77" s="112"/>
    </row>
    <row r="78" spans="1:44" ht="12.75">
      <c r="A78" s="67" t="s">
        <v>52</v>
      </c>
      <c r="B78" s="3"/>
      <c r="C78" s="43">
        <f>+C27</f>
        <v>0</v>
      </c>
      <c r="D78" s="43">
        <f>+D27</f>
        <v>0</v>
      </c>
      <c r="E78" s="44">
        <f>+E27</f>
        <v>0</v>
      </c>
      <c r="H78"/>
      <c r="AE78" s="112"/>
      <c r="AF78" s="112"/>
      <c r="AG78" s="112"/>
      <c r="AH78" s="112"/>
      <c r="AJ78" s="112"/>
      <c r="AO78" s="112"/>
      <c r="AP78" s="112"/>
      <c r="AQ78" s="112"/>
      <c r="AR78" s="112"/>
    </row>
    <row r="79" spans="1:44" ht="12.75">
      <c r="A79" s="68" t="s">
        <v>54</v>
      </c>
      <c r="B79" s="4"/>
      <c r="C79" s="66">
        <f>C36</f>
      </c>
      <c r="D79" s="66">
        <f>D36</f>
      </c>
      <c r="E79" s="66">
        <f>E36</f>
      </c>
      <c r="H79"/>
      <c r="AE79" s="112"/>
      <c r="AF79" s="112"/>
      <c r="AG79" s="112"/>
      <c r="AH79" s="112"/>
      <c r="AJ79" s="112"/>
      <c r="AO79" s="112"/>
      <c r="AP79" s="112"/>
      <c r="AQ79" s="112"/>
      <c r="AR79" s="112"/>
    </row>
    <row r="80" spans="1:44" ht="12.75">
      <c r="A80" s="115" t="s">
        <v>19</v>
      </c>
      <c r="B80" s="116"/>
      <c r="C80" s="119">
        <f>+$D10*(1+C$76)</f>
        <v>0</v>
      </c>
      <c r="D80" s="119">
        <f>+$D10*(1+D$76)</f>
        <v>0</v>
      </c>
      <c r="E80" s="120">
        <f>+$D10*(1+E$76)</f>
        <v>0</v>
      </c>
      <c r="H80"/>
      <c r="AE80" s="112"/>
      <c r="AF80" s="112"/>
      <c r="AG80" s="112"/>
      <c r="AH80" s="112"/>
      <c r="AJ80" s="112"/>
      <c r="AO80" s="112"/>
      <c r="AP80" s="112"/>
      <c r="AQ80" s="112"/>
      <c r="AR80" s="112"/>
    </row>
    <row r="81" spans="1:44" ht="12.75">
      <c r="A81" s="67" t="s">
        <v>52</v>
      </c>
      <c r="B81" s="3"/>
      <c r="C81" s="43">
        <f>+C28</f>
        <v>0</v>
      </c>
      <c r="D81" s="43">
        <f>+D28</f>
        <v>0</v>
      </c>
      <c r="E81" s="44">
        <f>+E28</f>
        <v>0</v>
      </c>
      <c r="H81"/>
      <c r="AE81" s="112"/>
      <c r="AF81" s="112"/>
      <c r="AG81" s="112"/>
      <c r="AH81" s="112"/>
      <c r="AJ81" s="112"/>
      <c r="AO81" s="112"/>
      <c r="AP81" s="112"/>
      <c r="AQ81" s="112"/>
      <c r="AR81" s="112"/>
    </row>
    <row r="82" spans="1:44" ht="12.75">
      <c r="A82" s="68" t="s">
        <v>54</v>
      </c>
      <c r="B82" s="4"/>
      <c r="C82" s="66">
        <f>C37</f>
      </c>
      <c r="D82" s="66">
        <f>D37</f>
      </c>
      <c r="E82" s="66">
        <f>E37</f>
      </c>
      <c r="H82"/>
      <c r="AE82" s="112"/>
      <c r="AF82" s="112"/>
      <c r="AG82" s="112"/>
      <c r="AH82" s="112"/>
      <c r="AJ82" s="112"/>
      <c r="AO82" s="112"/>
      <c r="AP82" s="112"/>
      <c r="AQ82" s="112"/>
      <c r="AR82" s="112"/>
    </row>
    <row r="83" spans="1:44" ht="12.75">
      <c r="A83" s="115" t="str">
        <f>+A29</f>
        <v>Pris</v>
      </c>
      <c r="B83" s="116"/>
      <c r="C83" s="123">
        <f>+$D11*(1+C$76)</f>
        <v>0</v>
      </c>
      <c r="D83" s="123">
        <f>+$D11*(1+D$76)</f>
        <v>0</v>
      </c>
      <c r="E83" s="124">
        <f>+$D11*(1+E$76)</f>
        <v>0</v>
      </c>
      <c r="H83"/>
      <c r="AE83" s="112"/>
      <c r="AF83" s="112"/>
      <c r="AG83" s="112"/>
      <c r="AH83" s="112"/>
      <c r="AJ83" s="112"/>
      <c r="AO83" s="112"/>
      <c r="AP83" s="112"/>
      <c r="AQ83" s="112"/>
      <c r="AR83" s="112"/>
    </row>
    <row r="84" spans="1:44" ht="12.75">
      <c r="A84" s="67" t="s">
        <v>52</v>
      </c>
      <c r="B84" s="3"/>
      <c r="C84" s="43">
        <f>+C29</f>
        <v>0</v>
      </c>
      <c r="D84" s="43">
        <f>+D29</f>
        <v>0</v>
      </c>
      <c r="E84" s="44">
        <f>+E29</f>
        <v>0</v>
      </c>
      <c r="H84"/>
      <c r="AE84" s="112"/>
      <c r="AF84" s="112"/>
      <c r="AG84" s="112"/>
      <c r="AH84" s="112"/>
      <c r="AJ84" s="112"/>
      <c r="AO84" s="112"/>
      <c r="AP84" s="112"/>
      <c r="AQ84" s="112"/>
      <c r="AR84" s="112"/>
    </row>
    <row r="85" spans="1:44" ht="12.75">
      <c r="A85" s="68" t="s">
        <v>54</v>
      </c>
      <c r="B85" s="4"/>
      <c r="C85" s="66">
        <f>C38</f>
      </c>
      <c r="D85" s="66">
        <f>D38</f>
      </c>
      <c r="E85" s="66">
        <f>E38</f>
      </c>
      <c r="H85"/>
      <c r="AE85" s="112"/>
      <c r="AF85" s="112"/>
      <c r="AG85" s="112"/>
      <c r="AH85" s="112"/>
      <c r="AJ85" s="112"/>
      <c r="AO85" s="112"/>
      <c r="AP85" s="112"/>
      <c r="AQ85" s="112"/>
      <c r="AR85" s="112"/>
    </row>
    <row r="86" spans="1:44" ht="12.75">
      <c r="A86" s="115" t="s">
        <v>43</v>
      </c>
      <c r="B86" s="116"/>
      <c r="C86" s="121">
        <f>+$D12*(1+C$76)</f>
        <v>0</v>
      </c>
      <c r="D86" s="121">
        <f>+$D12*(1+D$76)</f>
        <v>0</v>
      </c>
      <c r="E86" s="122">
        <f>+$D12*(1+E$76)</f>
        <v>0</v>
      </c>
      <c r="H86"/>
      <c r="AE86" s="112"/>
      <c r="AF86" s="112"/>
      <c r="AG86" s="112"/>
      <c r="AH86" s="112"/>
      <c r="AJ86" s="112"/>
      <c r="AO86" s="112"/>
      <c r="AP86" s="112"/>
      <c r="AQ86" s="112"/>
      <c r="AR86" s="112"/>
    </row>
    <row r="87" spans="1:44" ht="12.75">
      <c r="A87" s="67" t="s">
        <v>52</v>
      </c>
      <c r="B87" s="3"/>
      <c r="C87" s="43">
        <f>+C30</f>
        <v>0</v>
      </c>
      <c r="D87" s="43">
        <f>+D30</f>
        <v>0</v>
      </c>
      <c r="E87" s="44">
        <f>+E30</f>
        <v>0</v>
      </c>
      <c r="H87"/>
      <c r="AE87" s="112"/>
      <c r="AF87" s="112"/>
      <c r="AG87" s="112"/>
      <c r="AH87" s="112"/>
      <c r="AJ87" s="112"/>
      <c r="AO87" s="112"/>
      <c r="AP87" s="112"/>
      <c r="AQ87" s="112"/>
      <c r="AR87" s="112"/>
    </row>
    <row r="88" spans="1:44" ht="12.75">
      <c r="A88" s="68" t="s">
        <v>54</v>
      </c>
      <c r="B88" s="4"/>
      <c r="C88" s="66">
        <f>C39</f>
      </c>
      <c r="D88" s="66">
        <f>D39</f>
      </c>
      <c r="E88" s="66">
        <f>E39</f>
      </c>
      <c r="H88"/>
      <c r="AE88" s="112"/>
      <c r="AF88" s="112"/>
      <c r="AG88" s="112"/>
      <c r="AH88" s="112"/>
      <c r="AJ88" s="112"/>
      <c r="AO88" s="112"/>
      <c r="AP88" s="112"/>
      <c r="AQ88" s="112"/>
      <c r="AR88" s="112"/>
    </row>
    <row r="89" spans="1:44" ht="12.75">
      <c r="A89" s="115" t="str">
        <f>+A31</f>
        <v>Volum</v>
      </c>
      <c r="B89" s="116"/>
      <c r="C89" s="117">
        <f>+$D14*(1+C$76)</f>
        <v>0</v>
      </c>
      <c r="D89" s="117">
        <f>+$D14*(1+D$76)</f>
        <v>0</v>
      </c>
      <c r="E89" s="118">
        <f>+$D14*(1+E$76)</f>
        <v>0</v>
      </c>
      <c r="H89"/>
      <c r="AE89" s="112"/>
      <c r="AF89" s="114"/>
      <c r="AG89" s="114"/>
      <c r="AH89" s="114"/>
      <c r="AJ89" s="114"/>
      <c r="AO89" s="112"/>
      <c r="AP89" s="114"/>
      <c r="AQ89" s="114"/>
      <c r="AR89" s="114"/>
    </row>
    <row r="90" spans="1:44" ht="12.75">
      <c r="A90" s="67" t="s">
        <v>52</v>
      </c>
      <c r="B90" s="3"/>
      <c r="C90" s="43">
        <f>+C31</f>
        <v>0</v>
      </c>
      <c r="D90" s="43">
        <f>+D31</f>
        <v>0</v>
      </c>
      <c r="E90" s="44">
        <f>+E31</f>
        <v>0</v>
      </c>
      <c r="H90"/>
      <c r="AE90" s="112"/>
      <c r="AF90" s="114"/>
      <c r="AG90" s="114"/>
      <c r="AH90" s="114"/>
      <c r="AJ90" s="114"/>
      <c r="AO90" s="112"/>
      <c r="AP90" s="114"/>
      <c r="AQ90" s="114"/>
      <c r="AR90" s="114"/>
    </row>
    <row r="91" spans="1:44" ht="12.75">
      <c r="A91" s="68" t="s">
        <v>54</v>
      </c>
      <c r="B91" s="4"/>
      <c r="C91" s="66">
        <f>C40</f>
      </c>
      <c r="D91" s="66">
        <f>D40</f>
      </c>
      <c r="E91" s="66">
        <f>E40</f>
      </c>
      <c r="H91"/>
      <c r="AE91" s="112"/>
      <c r="AF91" s="114"/>
      <c r="AG91" s="114"/>
      <c r="AH91" s="114"/>
      <c r="AJ91" s="114"/>
      <c r="AO91" s="112"/>
      <c r="AP91" s="114"/>
      <c r="AQ91" s="114"/>
      <c r="AR91" s="114"/>
    </row>
    <row r="92" spans="1:44" ht="12.75">
      <c r="A92" s="115" t="s">
        <v>44</v>
      </c>
      <c r="B92" s="116"/>
      <c r="C92" s="117">
        <f>+$D13*(1+C$76)</f>
        <v>0</v>
      </c>
      <c r="D92" s="117">
        <f>+$D13*(1+D$76)</f>
        <v>0</v>
      </c>
      <c r="E92" s="118">
        <f>+$D13*(1+E$76)</f>
        <v>0</v>
      </c>
      <c r="H92"/>
      <c r="AE92" s="112"/>
      <c r="AF92" s="114"/>
      <c r="AG92" s="114"/>
      <c r="AH92" s="114"/>
      <c r="AJ92" s="114"/>
      <c r="AO92" s="112"/>
      <c r="AP92" s="114"/>
      <c r="AQ92" s="114"/>
      <c r="AR92" s="114"/>
    </row>
    <row r="93" spans="1:44" ht="12.75">
      <c r="A93" s="67" t="s">
        <v>52</v>
      </c>
      <c r="B93" s="3"/>
      <c r="C93" s="43">
        <f>+C32</f>
        <v>0</v>
      </c>
      <c r="D93" s="43">
        <f>+D32</f>
        <v>0</v>
      </c>
      <c r="E93" s="44">
        <f>+E32</f>
        <v>0</v>
      </c>
      <c r="H93"/>
      <c r="AE93" s="112"/>
      <c r="AF93" s="114"/>
      <c r="AG93" s="114"/>
      <c r="AH93" s="114"/>
      <c r="AJ93" s="114"/>
      <c r="AO93" s="112"/>
      <c r="AP93" s="114"/>
      <c r="AQ93" s="114"/>
      <c r="AR93" s="114"/>
    </row>
    <row r="94" spans="1:44" ht="12.75">
      <c r="A94" s="68" t="s">
        <v>54</v>
      </c>
      <c r="B94" s="4"/>
      <c r="C94" s="66">
        <f>C41</f>
      </c>
      <c r="D94" s="66">
        <f>D41</f>
      </c>
      <c r="E94" s="66">
        <f>E41</f>
      </c>
      <c r="H94"/>
      <c r="AE94" s="112"/>
      <c r="AF94" s="114"/>
      <c r="AG94" s="114"/>
      <c r="AH94" s="114"/>
      <c r="AJ94" s="114"/>
      <c r="AO94" s="112"/>
      <c r="AP94" s="114"/>
      <c r="AQ94" s="114"/>
      <c r="AR94" s="114"/>
    </row>
    <row r="95" spans="31:44" ht="12.75">
      <c r="AE95" s="112"/>
      <c r="AF95" s="114"/>
      <c r="AG95" s="114"/>
      <c r="AH95" s="114"/>
      <c r="AJ95" s="114"/>
      <c r="AO95" s="112"/>
      <c r="AP95" s="114"/>
      <c r="AQ95" s="114"/>
      <c r="AR95" s="114"/>
    </row>
    <row r="96" spans="31:44" ht="12.75">
      <c r="AE96" s="112"/>
      <c r="AF96" s="114"/>
      <c r="AG96" s="114"/>
      <c r="AH96" s="114"/>
      <c r="AJ96" s="114"/>
      <c r="AO96" s="112"/>
      <c r="AP96" s="114"/>
      <c r="AQ96" s="114"/>
      <c r="AR96" s="114"/>
    </row>
    <row r="97" spans="31:44" ht="12.75">
      <c r="AE97" s="112"/>
      <c r="AF97" s="114"/>
      <c r="AG97" s="114"/>
      <c r="AH97" s="114"/>
      <c r="AJ97" s="114"/>
      <c r="AO97" s="112"/>
      <c r="AP97" s="114"/>
      <c r="AQ97" s="114"/>
      <c r="AR97" s="114"/>
    </row>
    <row r="98" spans="31:44" ht="12.75">
      <c r="AE98" s="112"/>
      <c r="AF98" s="114"/>
      <c r="AG98" s="114"/>
      <c r="AH98" s="114"/>
      <c r="AJ98" s="114"/>
      <c r="AO98" s="112"/>
      <c r="AP98" s="114"/>
      <c r="AQ98" s="114"/>
      <c r="AR98" s="114"/>
    </row>
    <row r="99" spans="31:44" ht="12.75">
      <c r="AE99" s="112"/>
      <c r="AF99" s="114"/>
      <c r="AG99" s="114"/>
      <c r="AH99" s="114"/>
      <c r="AJ99" s="114"/>
      <c r="AO99" s="112"/>
      <c r="AP99" s="114"/>
      <c r="AQ99" s="114"/>
      <c r="AR99" s="114"/>
    </row>
    <row r="100" spans="31:44" ht="12.75">
      <c r="AE100" s="112"/>
      <c r="AF100" s="114"/>
      <c r="AG100" s="114"/>
      <c r="AH100" s="114"/>
      <c r="AJ100" s="114"/>
      <c r="AO100" s="112"/>
      <c r="AP100" s="114"/>
      <c r="AQ100" s="114"/>
      <c r="AR100" s="114"/>
    </row>
    <row r="101" spans="31:44" ht="12.75">
      <c r="AE101" s="112"/>
      <c r="AF101" s="114"/>
      <c r="AG101" s="114"/>
      <c r="AH101" s="114"/>
      <c r="AJ101" s="114"/>
      <c r="AO101" s="112"/>
      <c r="AP101" s="114"/>
      <c r="AQ101" s="114"/>
      <c r="AR101" s="114"/>
    </row>
    <row r="102" spans="31:44" ht="12.75">
      <c r="AE102" s="112"/>
      <c r="AF102" s="114"/>
      <c r="AG102" s="114"/>
      <c r="AH102" s="114"/>
      <c r="AJ102" s="114"/>
      <c r="AO102" s="112"/>
      <c r="AP102" s="114"/>
      <c r="AQ102" s="114"/>
      <c r="AR102" s="114"/>
    </row>
    <row r="103" spans="31:44" ht="12.75">
      <c r="AE103" s="112"/>
      <c r="AF103" s="114"/>
      <c r="AG103" s="114"/>
      <c r="AH103" s="114"/>
      <c r="AJ103" s="114"/>
      <c r="AO103" s="112"/>
      <c r="AP103" s="114"/>
      <c r="AQ103" s="114"/>
      <c r="AR103" s="114"/>
    </row>
    <row r="104" spans="31:44" ht="12.75">
      <c r="AE104" s="112"/>
      <c r="AF104" s="114"/>
      <c r="AG104" s="114"/>
      <c r="AH104" s="114"/>
      <c r="AJ104" s="114"/>
      <c r="AO104" s="112"/>
      <c r="AP104" s="114"/>
      <c r="AQ104" s="114"/>
      <c r="AR104" s="114"/>
    </row>
    <row r="105" spans="31:44" ht="12.75">
      <c r="AE105" s="112"/>
      <c r="AF105" s="114"/>
      <c r="AG105" s="114"/>
      <c r="AH105" s="114"/>
      <c r="AJ105" s="114"/>
      <c r="AO105" s="112"/>
      <c r="AP105" s="114"/>
      <c r="AQ105" s="114"/>
      <c r="AR105" s="114"/>
    </row>
    <row r="106" spans="31:44" ht="12.75">
      <c r="AE106" s="112"/>
      <c r="AF106" s="114"/>
      <c r="AG106" s="114"/>
      <c r="AH106" s="114"/>
      <c r="AJ106" s="114"/>
      <c r="AO106" s="112"/>
      <c r="AP106" s="114"/>
      <c r="AQ106" s="114"/>
      <c r="AR106" s="114"/>
    </row>
    <row r="107" spans="2:44" ht="12.75">
      <c r="B107" s="13"/>
      <c r="C107" s="18"/>
      <c r="D107" s="18"/>
      <c r="E107" s="18"/>
      <c r="AE107" s="112"/>
      <c r="AF107" s="114"/>
      <c r="AG107" s="114"/>
      <c r="AH107" s="114"/>
      <c r="AJ107" s="114"/>
      <c r="AO107" s="112"/>
      <c r="AP107" s="114"/>
      <c r="AQ107" s="114"/>
      <c r="AR107" s="114"/>
    </row>
    <row r="108" spans="2:44" ht="12.75">
      <c r="B108" s="13"/>
      <c r="C108" s="18"/>
      <c r="D108" s="18"/>
      <c r="E108" s="18"/>
      <c r="AE108" s="112"/>
      <c r="AF108" s="114"/>
      <c r="AG108" s="114"/>
      <c r="AH108" s="114"/>
      <c r="AJ108" s="114"/>
      <c r="AO108" s="112"/>
      <c r="AP108" s="114"/>
      <c r="AQ108" s="114"/>
      <c r="AR108" s="114"/>
    </row>
    <row r="109" spans="2:44" ht="12.75">
      <c r="B109" s="13"/>
      <c r="C109" s="18"/>
      <c r="D109" s="18"/>
      <c r="E109" s="18"/>
      <c r="AE109" s="112"/>
      <c r="AF109" s="114"/>
      <c r="AG109" s="114"/>
      <c r="AH109" s="114"/>
      <c r="AJ109" s="114"/>
      <c r="AO109" s="112"/>
      <c r="AP109" s="114"/>
      <c r="AQ109" s="114"/>
      <c r="AR109" s="114"/>
    </row>
    <row r="110" spans="2:44" ht="12.75">
      <c r="B110" s="13"/>
      <c r="C110" s="18"/>
      <c r="D110" s="18"/>
      <c r="E110" s="18"/>
      <c r="AE110" s="112"/>
      <c r="AF110" s="114"/>
      <c r="AG110" s="114"/>
      <c r="AH110" s="114"/>
      <c r="AJ110" s="114"/>
      <c r="AO110" s="112"/>
      <c r="AP110" s="114"/>
      <c r="AQ110" s="114"/>
      <c r="AR110" s="114"/>
    </row>
    <row r="111" spans="2:44" ht="12.75">
      <c r="B111" s="13"/>
      <c r="C111" s="18"/>
      <c r="D111" s="18"/>
      <c r="E111" s="18"/>
      <c r="AE111" s="112"/>
      <c r="AF111" s="114"/>
      <c r="AG111" s="114"/>
      <c r="AH111" s="114"/>
      <c r="AJ111" s="114"/>
      <c r="AO111" s="112"/>
      <c r="AP111" s="114"/>
      <c r="AQ111" s="114"/>
      <c r="AR111" s="114"/>
    </row>
    <row r="112" spans="2:44" ht="12.75">
      <c r="B112" s="13"/>
      <c r="C112" s="18"/>
      <c r="D112" s="18"/>
      <c r="E112" s="18"/>
      <c r="AE112" s="112"/>
      <c r="AF112" s="114"/>
      <c r="AG112" s="114"/>
      <c r="AH112" s="114"/>
      <c r="AJ112" s="114"/>
      <c r="AO112" s="112"/>
      <c r="AP112" s="114"/>
      <c r="AQ112" s="114"/>
      <c r="AR112" s="114"/>
    </row>
    <row r="113" spans="2:44" ht="12.75">
      <c r="B113" s="13"/>
      <c r="C113" s="18"/>
      <c r="D113" s="18"/>
      <c r="E113" s="18"/>
      <c r="AE113" s="112"/>
      <c r="AF113" s="114"/>
      <c r="AG113" s="114"/>
      <c r="AH113" s="114"/>
      <c r="AJ113" s="114"/>
      <c r="AO113" s="112"/>
      <c r="AP113" s="114"/>
      <c r="AQ113" s="114"/>
      <c r="AR113" s="114"/>
    </row>
    <row r="114" spans="2:44" ht="12.75">
      <c r="B114" s="13"/>
      <c r="C114" s="18"/>
      <c r="D114" s="18"/>
      <c r="E114" s="18"/>
      <c r="AE114" s="112"/>
      <c r="AF114" s="114"/>
      <c r="AG114" s="114"/>
      <c r="AH114" s="114"/>
      <c r="AJ114" s="114"/>
      <c r="AO114" s="112"/>
      <c r="AP114" s="114"/>
      <c r="AQ114" s="114"/>
      <c r="AR114" s="114"/>
    </row>
    <row r="115" spans="2:44" ht="12.75">
      <c r="B115" s="13"/>
      <c r="C115" s="18"/>
      <c r="D115" s="18"/>
      <c r="E115" s="18"/>
      <c r="AE115" s="112"/>
      <c r="AF115" s="114"/>
      <c r="AG115" s="114"/>
      <c r="AH115" s="114"/>
      <c r="AJ115" s="114"/>
      <c r="AO115" s="112"/>
      <c r="AP115" s="114"/>
      <c r="AQ115" s="114"/>
      <c r="AR115" s="114"/>
    </row>
    <row r="116" spans="2:44" ht="12.75">
      <c r="B116" s="13"/>
      <c r="C116" s="18"/>
      <c r="D116" s="18"/>
      <c r="E116" s="18"/>
      <c r="AE116" s="112"/>
      <c r="AF116" s="114"/>
      <c r="AG116" s="114"/>
      <c r="AH116" s="114"/>
      <c r="AJ116" s="114"/>
      <c r="AO116" s="112"/>
      <c r="AP116" s="114"/>
      <c r="AQ116" s="114"/>
      <c r="AR116" s="114"/>
    </row>
    <row r="117" spans="2:44" ht="12.75">
      <c r="B117" s="13"/>
      <c r="C117" s="18"/>
      <c r="D117" s="18"/>
      <c r="E117" s="18"/>
      <c r="AE117" s="112"/>
      <c r="AF117" s="114"/>
      <c r="AG117" s="114"/>
      <c r="AH117" s="114"/>
      <c r="AJ117" s="114"/>
      <c r="AO117" s="112"/>
      <c r="AP117" s="114"/>
      <c r="AQ117" s="114"/>
      <c r="AR117" s="114"/>
    </row>
    <row r="118" spans="2:44" ht="12.75">
      <c r="B118" s="13"/>
      <c r="C118" s="18"/>
      <c r="D118" s="18"/>
      <c r="E118" s="18"/>
      <c r="AE118" s="112"/>
      <c r="AF118" s="114"/>
      <c r="AG118" s="114"/>
      <c r="AH118" s="114"/>
      <c r="AJ118" s="114"/>
      <c r="AO118" s="112"/>
      <c r="AP118" s="114"/>
      <c r="AQ118" s="114"/>
      <c r="AR118" s="114"/>
    </row>
    <row r="119" spans="2:44" ht="12.75">
      <c r="B119" s="13"/>
      <c r="C119" s="18"/>
      <c r="D119" s="18"/>
      <c r="E119" s="18"/>
      <c r="AE119" s="112"/>
      <c r="AF119" s="114"/>
      <c r="AG119" s="114"/>
      <c r="AH119" s="114"/>
      <c r="AJ119" s="114"/>
      <c r="AO119" s="112"/>
      <c r="AP119" s="114"/>
      <c r="AQ119" s="114"/>
      <c r="AR119" s="114"/>
    </row>
    <row r="120" spans="2:44" ht="12.75">
      <c r="B120" s="13"/>
      <c r="C120" s="18"/>
      <c r="D120" s="18"/>
      <c r="E120" s="18"/>
      <c r="AE120" s="112"/>
      <c r="AF120" s="114"/>
      <c r="AG120" s="114"/>
      <c r="AH120" s="114"/>
      <c r="AJ120" s="114"/>
      <c r="AO120" s="112"/>
      <c r="AP120" s="114"/>
      <c r="AQ120" s="114"/>
      <c r="AR120" s="114"/>
    </row>
    <row r="121" spans="2:44" ht="12.75">
      <c r="B121" s="13"/>
      <c r="C121" s="18"/>
      <c r="D121" s="18"/>
      <c r="E121" s="18"/>
      <c r="AE121" s="112"/>
      <c r="AF121" s="114"/>
      <c r="AG121" s="114"/>
      <c r="AH121" s="114"/>
      <c r="AJ121" s="114"/>
      <c r="AO121" s="112"/>
      <c r="AP121" s="114"/>
      <c r="AQ121" s="114"/>
      <c r="AR121" s="114"/>
    </row>
    <row r="122" spans="2:44" ht="12.75">
      <c r="B122" s="13"/>
      <c r="C122" s="18"/>
      <c r="D122" s="18"/>
      <c r="E122" s="18"/>
      <c r="AE122" s="112"/>
      <c r="AF122" s="114"/>
      <c r="AG122" s="114"/>
      <c r="AH122" s="114"/>
      <c r="AJ122" s="114"/>
      <c r="AO122" s="112"/>
      <c r="AP122" s="114"/>
      <c r="AQ122" s="114"/>
      <c r="AR122" s="114"/>
    </row>
    <row r="123" spans="2:44" ht="12.75">
      <c r="B123" s="13"/>
      <c r="C123" s="18"/>
      <c r="D123" s="18"/>
      <c r="E123" s="18"/>
      <c r="AE123" s="112"/>
      <c r="AF123" s="114"/>
      <c r="AG123" s="114"/>
      <c r="AH123" s="114"/>
      <c r="AJ123" s="114"/>
      <c r="AO123" s="112"/>
      <c r="AP123" s="114"/>
      <c r="AQ123" s="114"/>
      <c r="AR123" s="114"/>
    </row>
    <row r="124" spans="2:44" ht="12.75">
      <c r="B124" s="13"/>
      <c r="C124" s="19"/>
      <c r="D124" s="19"/>
      <c r="E124" s="19"/>
      <c r="F124" s="20"/>
      <c r="G124" s="20"/>
      <c r="AE124" s="112"/>
      <c r="AF124" s="114"/>
      <c r="AG124" s="114"/>
      <c r="AH124" s="114"/>
      <c r="AJ124" s="114"/>
      <c r="AO124" s="112"/>
      <c r="AP124" s="114"/>
      <c r="AQ124" s="114"/>
      <c r="AR124" s="114"/>
    </row>
    <row r="125" spans="2:44" ht="12.75">
      <c r="B125" s="13"/>
      <c r="C125" s="19"/>
      <c r="D125" s="19"/>
      <c r="E125" s="19"/>
      <c r="F125" s="20"/>
      <c r="G125" s="20"/>
      <c r="AE125" s="112"/>
      <c r="AF125" s="114"/>
      <c r="AG125" s="114"/>
      <c r="AH125" s="114"/>
      <c r="AJ125" s="114"/>
      <c r="AO125" s="112"/>
      <c r="AP125" s="114"/>
      <c r="AQ125" s="114"/>
      <c r="AR125" s="114"/>
    </row>
    <row r="126" spans="2:44" ht="12.75">
      <c r="B126" s="13"/>
      <c r="C126" s="19"/>
      <c r="D126" s="19"/>
      <c r="E126" s="19"/>
      <c r="F126" s="20"/>
      <c r="G126" s="20"/>
      <c r="AE126" s="112"/>
      <c r="AF126" s="114"/>
      <c r="AG126" s="114"/>
      <c r="AH126" s="114"/>
      <c r="AJ126" s="114"/>
      <c r="AO126" s="112"/>
      <c r="AP126" s="114"/>
      <c r="AQ126" s="114"/>
      <c r="AR126" s="114"/>
    </row>
    <row r="127" spans="2:44" ht="12.75">
      <c r="B127" s="13"/>
      <c r="C127" s="19"/>
      <c r="D127" s="19"/>
      <c r="E127" s="19"/>
      <c r="F127" s="20"/>
      <c r="G127" s="20"/>
      <c r="AE127" s="112"/>
      <c r="AF127" s="114"/>
      <c r="AG127" s="114"/>
      <c r="AH127" s="114"/>
      <c r="AJ127" s="114"/>
      <c r="AO127" s="112"/>
      <c r="AP127" s="114"/>
      <c r="AQ127" s="114"/>
      <c r="AR127" s="114"/>
    </row>
    <row r="128" spans="2:44" ht="12.75">
      <c r="B128" s="13"/>
      <c r="C128" s="19"/>
      <c r="D128" s="19"/>
      <c r="E128" s="19"/>
      <c r="F128" s="20"/>
      <c r="G128" s="20"/>
      <c r="AE128" s="112"/>
      <c r="AF128" s="114"/>
      <c r="AG128" s="114"/>
      <c r="AH128" s="114"/>
      <c r="AJ128" s="114"/>
      <c r="AO128" s="112"/>
      <c r="AP128" s="114"/>
      <c r="AQ128" s="114"/>
      <c r="AR128" s="114"/>
    </row>
    <row r="129" spans="2:44" ht="12.75">
      <c r="B129" s="13"/>
      <c r="C129" s="19"/>
      <c r="D129" s="19"/>
      <c r="E129" s="19"/>
      <c r="F129" s="20"/>
      <c r="G129" s="20"/>
      <c r="AE129" s="112"/>
      <c r="AF129" s="114"/>
      <c r="AG129" s="114"/>
      <c r="AH129" s="114"/>
      <c r="AJ129" s="114"/>
      <c r="AO129" s="112"/>
      <c r="AP129" s="114"/>
      <c r="AQ129" s="114"/>
      <c r="AR129" s="114"/>
    </row>
    <row r="130" spans="2:44" ht="12.75">
      <c r="B130" s="13"/>
      <c r="C130" s="19"/>
      <c r="D130" s="19"/>
      <c r="E130" s="19"/>
      <c r="F130" s="20"/>
      <c r="G130" s="20"/>
      <c r="AE130" s="112"/>
      <c r="AF130" s="114"/>
      <c r="AG130" s="114"/>
      <c r="AH130" s="114"/>
      <c r="AJ130" s="114"/>
      <c r="AO130" s="112"/>
      <c r="AP130" s="114"/>
      <c r="AQ130" s="114"/>
      <c r="AR130" s="114"/>
    </row>
    <row r="131" spans="2:7" ht="12.75">
      <c r="B131" s="13"/>
      <c r="C131" s="19"/>
      <c r="D131" s="19"/>
      <c r="E131" s="19"/>
      <c r="F131" s="20"/>
      <c r="G131" s="20"/>
    </row>
    <row r="132" spans="2:7" ht="12.75">
      <c r="B132" s="13"/>
      <c r="C132" s="19"/>
      <c r="D132" s="19"/>
      <c r="E132" s="19"/>
      <c r="F132" s="20"/>
      <c r="G132" s="20"/>
    </row>
    <row r="133" spans="2:7" ht="12.75">
      <c r="B133" s="13"/>
      <c r="C133" s="19"/>
      <c r="D133" s="19"/>
      <c r="E133" s="19"/>
      <c r="F133" s="20"/>
      <c r="G133" s="20"/>
    </row>
    <row r="134" spans="2:7" ht="12.75">
      <c r="B134" s="13"/>
      <c r="C134" s="19"/>
      <c r="D134" s="19"/>
      <c r="E134" s="19"/>
      <c r="F134" s="20"/>
      <c r="G134" s="20"/>
    </row>
    <row r="135" spans="2:7" ht="12.75">
      <c r="B135" s="13"/>
      <c r="C135" s="19"/>
      <c r="D135" s="19"/>
      <c r="E135" s="19"/>
      <c r="F135" s="20"/>
      <c r="G135" s="20"/>
    </row>
    <row r="136" spans="2:7" ht="12.75">
      <c r="B136" s="13"/>
      <c r="C136" s="19"/>
      <c r="D136" s="19"/>
      <c r="E136" s="19"/>
      <c r="F136" s="20"/>
      <c r="G136" s="20"/>
    </row>
    <row r="137" spans="2:7" ht="12.75">
      <c r="B137" s="13"/>
      <c r="C137" s="19"/>
      <c r="D137" s="19"/>
      <c r="E137" s="19"/>
      <c r="F137" s="20"/>
      <c r="G137" s="20"/>
    </row>
    <row r="138" spans="2:7" ht="12.75">
      <c r="B138" s="13"/>
      <c r="C138" s="19"/>
      <c r="D138" s="19"/>
      <c r="E138" s="19"/>
      <c r="F138" s="20"/>
      <c r="G138" s="20"/>
    </row>
    <row r="139" spans="2:7" ht="12.75">
      <c r="B139" s="13"/>
      <c r="C139" s="19"/>
      <c r="D139" s="19"/>
      <c r="E139" s="19"/>
      <c r="F139" s="20"/>
      <c r="G139" s="20"/>
    </row>
    <row r="140" spans="2:7" ht="12.75">
      <c r="B140" s="13"/>
      <c r="C140" s="19"/>
      <c r="D140" s="19"/>
      <c r="E140" s="19"/>
      <c r="F140" s="20"/>
      <c r="G140" s="20"/>
    </row>
    <row r="141" spans="2:7" ht="12.75">
      <c r="B141" s="13"/>
      <c r="C141" s="19"/>
      <c r="D141" s="19"/>
      <c r="E141" s="19"/>
      <c r="F141" s="20"/>
      <c r="G141" s="20"/>
    </row>
  </sheetData>
  <sheetProtection sheet="1" objects="1" scenarios="1"/>
  <printOptions/>
  <pageMargins left="0.68" right="0.54" top="0.984251968503937" bottom="0.984251968503937" header="0.5" footer="0.5"/>
  <pageSetup fitToHeight="1" fitToWidth="1" horizontalDpi="300" verticalDpi="300" orientation="portrait" paperSize="9" scale="77" r:id="rId4"/>
  <headerFooter alignWithMargins="0">
    <oddHeader>&amp;R&amp;"Arial,Regular"Utskriftsdato: &amp;D</oddHeader>
    <oddFooter>&amp;L&amp;"Arial,Regular"Johs Totland 19©98&amp;C&amp;"Arial,Regular"&amp;F &amp;A&amp;R&amp;"Arial,Regular"Side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Lindås Gymnas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Johs Totland</dc:creator>
  <cp:keywords/>
  <dc:description/>
  <cp:lastModifiedBy>Johs Totland</cp:lastModifiedBy>
  <cp:lastPrinted>2009-01-18T22:54:49Z</cp:lastPrinted>
  <dcterms:created xsi:type="dcterms:W3CDTF">1998-04-12T01:24:54Z</dcterms:created>
  <dcterms:modified xsi:type="dcterms:W3CDTF">2009-01-18T22:59:52Z</dcterms:modified>
  <cp:category/>
  <cp:version/>
  <cp:contentType/>
  <cp:contentStatus/>
</cp:coreProperties>
</file>